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xr:revisionPtr revIDLastSave="0" documentId="13_ncr:1_{AC7D60CF-DA53-49B5-8ED7-28278A3EE18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4" sheetId="4" r:id="rId1"/>
    <sheet name="Sheet1" sheetId="5" r:id="rId2"/>
    <sheet name="Sheet2" sheetId="6" r:id="rId3"/>
    <sheet name="Sheet3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1" i="4" l="1"/>
  <c r="L11" i="4"/>
  <c r="P34" i="7"/>
  <c r="Q34" i="7" s="1"/>
  <c r="R34" i="7" s="1"/>
  <c r="P33" i="7"/>
  <c r="Q33" i="7" s="1"/>
  <c r="R33" i="7" s="1"/>
  <c r="Q32" i="7"/>
  <c r="R32" i="7" s="1"/>
  <c r="P32" i="7"/>
  <c r="Q14" i="7"/>
  <c r="R14" i="7" s="1"/>
  <c r="V13" i="7"/>
  <c r="N21" i="7" s="1"/>
  <c r="M13" i="7"/>
  <c r="J13" i="7"/>
  <c r="O13" i="7" s="1"/>
  <c r="I13" i="7"/>
  <c r="N13" i="7" s="1"/>
  <c r="H13" i="7"/>
  <c r="J12" i="7"/>
  <c r="O12" i="7" s="1"/>
  <c r="I12" i="7"/>
  <c r="N12" i="7" s="1"/>
  <c r="H12" i="7"/>
  <c r="M12" i="7" s="1"/>
  <c r="W10" i="7"/>
  <c r="U10" i="7"/>
  <c r="W9" i="7"/>
  <c r="V12" i="7" s="1"/>
  <c r="N20" i="7" s="1"/>
  <c r="U9" i="7"/>
  <c r="W8" i="7"/>
  <c r="U8" i="7"/>
  <c r="U12" i="7" s="1"/>
  <c r="M20" i="7" s="1"/>
  <c r="N8" i="7"/>
  <c r="J8" i="7"/>
  <c r="G8" i="7"/>
  <c r="N7" i="7"/>
  <c r="J7" i="7"/>
  <c r="G7" i="7"/>
  <c r="N6" i="7"/>
  <c r="J6" i="7"/>
  <c r="G6" i="7"/>
  <c r="G34" i="6"/>
  <c r="H34" i="6" s="1"/>
  <c r="I34" i="6" s="1"/>
  <c r="G33" i="6"/>
  <c r="G32" i="6"/>
  <c r="H32" i="6" s="1"/>
  <c r="I32" i="6" s="1"/>
  <c r="P28" i="6"/>
  <c r="Q28" i="6" s="1"/>
  <c r="O28" i="6"/>
  <c r="P27" i="6"/>
  <c r="Q27" i="6" s="1"/>
  <c r="O27" i="6"/>
  <c r="L30" i="6" s="1"/>
  <c r="P26" i="6"/>
  <c r="Q26" i="6" s="1"/>
  <c r="G24" i="6"/>
  <c r="H24" i="6" s="1"/>
  <c r="F23" i="6"/>
  <c r="D26" i="6" s="1"/>
  <c r="H22" i="6"/>
  <c r="G22" i="6"/>
  <c r="Y20" i="6"/>
  <c r="Y12" i="6"/>
  <c r="T12" i="6"/>
  <c r="Y11" i="6"/>
  <c r="T11" i="6"/>
  <c r="T16" i="6" s="1"/>
  <c r="Y10" i="6"/>
  <c r="T10" i="6"/>
  <c r="P10" i="6"/>
  <c r="P14" i="6" s="1"/>
  <c r="P18" i="6" s="1"/>
  <c r="L10" i="6"/>
  <c r="H10" i="6"/>
  <c r="P9" i="6"/>
  <c r="L9" i="6"/>
  <c r="L14" i="6" s="1"/>
  <c r="L18" i="6" s="1"/>
  <c r="H9" i="6"/>
  <c r="H13" i="6" s="1"/>
  <c r="H17" i="6" s="1"/>
  <c r="J29" i="5"/>
  <c r="H28" i="5"/>
  <c r="I28" i="5" s="1"/>
  <c r="J28" i="5" s="1"/>
  <c r="T27" i="5"/>
  <c r="U27" i="5" s="1"/>
  <c r="V27" i="5" s="1"/>
  <c r="H27" i="5"/>
  <c r="I27" i="5" s="1"/>
  <c r="J27" i="5" s="1"/>
  <c r="T26" i="5"/>
  <c r="R29" i="5" s="1"/>
  <c r="H26" i="5"/>
  <c r="I26" i="5" s="1"/>
  <c r="J26" i="5" s="1"/>
  <c r="G21" i="5"/>
  <c r="F21" i="5"/>
  <c r="F20" i="5"/>
  <c r="G20" i="5" s="1"/>
  <c r="G19" i="5"/>
  <c r="F19" i="5"/>
  <c r="N16" i="5"/>
  <c r="O16" i="5" s="1"/>
  <c r="P16" i="5" s="1"/>
  <c r="Y15" i="5"/>
  <c r="X15" i="5"/>
  <c r="Z15" i="5" s="1"/>
  <c r="AA15" i="5" s="1"/>
  <c r="N15" i="5"/>
  <c r="O15" i="5" s="1"/>
  <c r="P15" i="5" s="1"/>
  <c r="F15" i="5"/>
  <c r="G15" i="5" s="1"/>
  <c r="Y14" i="5"/>
  <c r="X14" i="5"/>
  <c r="Z14" i="5" s="1"/>
  <c r="AA14" i="5" s="1"/>
  <c r="N14" i="5"/>
  <c r="O14" i="5" s="1"/>
  <c r="G14" i="5"/>
  <c r="F14" i="5"/>
  <c r="Y13" i="5"/>
  <c r="X13" i="5"/>
  <c r="Z13" i="5" s="1"/>
  <c r="AA13" i="5" s="1"/>
  <c r="F13" i="5"/>
  <c r="G13" i="5" s="1"/>
  <c r="O10" i="5"/>
  <c r="P10" i="5" s="1"/>
  <c r="Q10" i="5" s="1"/>
  <c r="X9" i="5"/>
  <c r="Y9" i="5" s="1"/>
  <c r="W9" i="5"/>
  <c r="O9" i="5"/>
  <c r="P9" i="5" s="1"/>
  <c r="Q9" i="5" s="1"/>
  <c r="G9" i="5"/>
  <c r="F9" i="5"/>
  <c r="W8" i="5"/>
  <c r="X8" i="5" s="1"/>
  <c r="Y8" i="5" s="1"/>
  <c r="O8" i="5"/>
  <c r="F8" i="5"/>
  <c r="G8" i="5" s="1"/>
  <c r="Y7" i="5"/>
  <c r="W7" i="5"/>
  <c r="F7" i="5"/>
  <c r="G7" i="5" s="1"/>
  <c r="Y11" i="4"/>
  <c r="V11" i="4"/>
  <c r="S11" i="4"/>
  <c r="G23" i="6" l="1"/>
  <c r="H23" i="6" s="1"/>
  <c r="T17" i="6"/>
  <c r="Y16" i="6"/>
  <c r="Y21" i="6" s="1"/>
  <c r="U13" i="7"/>
  <c r="M21" i="7" s="1"/>
  <c r="E30" i="5"/>
  <c r="Y17" i="6"/>
  <c r="Y22" i="6" s="1"/>
  <c r="Y25" i="6" s="1"/>
  <c r="D36" i="6"/>
  <c r="M36" i="7"/>
  <c r="P12" i="7"/>
  <c r="Q12" i="7" s="1"/>
  <c r="R12" i="7" s="1"/>
  <c r="O20" i="7"/>
  <c r="M23" i="7" s="1"/>
  <c r="N15" i="7"/>
  <c r="O21" i="7"/>
  <c r="P21" i="7" s="1"/>
  <c r="Q21" i="7" s="1"/>
  <c r="P13" i="7"/>
  <c r="Q13" i="7" s="1"/>
  <c r="R13" i="7" s="1"/>
  <c r="U26" i="5"/>
  <c r="V26" i="5" s="1"/>
  <c r="H33" i="6"/>
  <c r="I33" i="6" s="1"/>
  <c r="P20" i="7" l="1"/>
  <c r="Q20" i="7" s="1"/>
</calcChain>
</file>

<file path=xl/sharedStrings.xml><?xml version="1.0" encoding="utf-8"?>
<sst xmlns="http://schemas.openxmlformats.org/spreadsheetml/2006/main" count="339" uniqueCount="61">
  <si>
    <t>1A</t>
  </si>
  <si>
    <t>Normal</t>
  </si>
  <si>
    <t>NO stress</t>
  </si>
  <si>
    <t>Acid stress</t>
  </si>
  <si>
    <t>icl</t>
  </si>
  <si>
    <t>umaA</t>
  </si>
  <si>
    <t>whiB1</t>
  </si>
  <si>
    <t>Rv</t>
  </si>
  <si>
    <t>phoP mut</t>
  </si>
  <si>
    <t>phoP compl</t>
  </si>
  <si>
    <t>phoPD71N compl mut</t>
  </si>
  <si>
    <t>p value</t>
  </si>
  <si>
    <t>se</t>
  </si>
  <si>
    <t>icl1</t>
  </si>
  <si>
    <t>set1</t>
  </si>
  <si>
    <t>set2</t>
  </si>
  <si>
    <t>set3</t>
  </si>
  <si>
    <t>set</t>
  </si>
  <si>
    <t>phoP compl mut</t>
  </si>
  <si>
    <t>Acid Stress</t>
  </si>
  <si>
    <t>pvalue</t>
  </si>
  <si>
    <t>SET1</t>
  </si>
  <si>
    <t>Rv NO+</t>
  </si>
  <si>
    <t>phoP mut NO+</t>
  </si>
  <si>
    <t>phoP compl NO+</t>
  </si>
  <si>
    <t>phoP compl mut NO+</t>
  </si>
  <si>
    <t>CT</t>
  </si>
  <si>
    <t>Icl1 normal</t>
  </si>
  <si>
    <t>gapdh</t>
  </si>
  <si>
    <t>avg</t>
  </si>
  <si>
    <t>stdev</t>
  </si>
  <si>
    <t>SET2</t>
  </si>
  <si>
    <t>AVE</t>
  </si>
  <si>
    <t>STV</t>
  </si>
  <si>
    <t>SE</t>
  </si>
  <si>
    <t>std</t>
  </si>
  <si>
    <t>sigA</t>
  </si>
  <si>
    <t>Rv NO-</t>
  </si>
  <si>
    <t>phoP mut NO-</t>
  </si>
  <si>
    <t>phoP compl NO-</t>
  </si>
  <si>
    <t>dt whiB1</t>
  </si>
  <si>
    <t>ddt whiB1</t>
  </si>
  <si>
    <t>whiB1 Normal</t>
  </si>
  <si>
    <t>average</t>
  </si>
  <si>
    <t>whiB1 NO</t>
  </si>
  <si>
    <t>P value</t>
  </si>
  <si>
    <t>whiB1 acid</t>
  </si>
  <si>
    <t>whiB14.5</t>
  </si>
  <si>
    <t>NS</t>
  </si>
  <si>
    <t>phoP mut NO +</t>
  </si>
  <si>
    <t xml:space="preserve">Normal </t>
  </si>
  <si>
    <t>NO</t>
  </si>
  <si>
    <t>pH4.5</t>
  </si>
  <si>
    <t>STDEV</t>
  </si>
  <si>
    <t>SE N0</t>
  </si>
  <si>
    <t xml:space="preserve"> </t>
  </si>
  <si>
    <t>umaA4.5</t>
  </si>
  <si>
    <t>Average</t>
  </si>
  <si>
    <t>set 1</t>
  </si>
  <si>
    <t>set 2</t>
  </si>
  <si>
    <t>phoP D71N compl mut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</si>
</sst>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0"/>
      <name val="Arial"/>
      <charset val="134"/>
    </font>
    <font>
      <sz val="11"/>
      <color rgb="FFFF000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rgb="FFFFFFFF"/>
      <name val="Calibri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5" fillId="5" borderId="3" applyNumberFormat="0" applyAlignment="0" applyProtection="0">
      <alignment vertical="center"/>
    </xf>
  </cellStyleXfs>
  <cellXfs count="18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2" borderId="2" xfId="0" applyFill="1" applyBorder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3" fillId="0" borderId="0" xfId="0" applyFont="1"/>
    <xf numFmtId="0" fontId="4" fillId="2" borderId="1" xfId="1" applyFont="1" applyFill="1" applyBorder="1" applyAlignment="1"/>
    <xf numFmtId="0" fontId="0" fillId="3" borderId="0" xfId="0" applyFill="1"/>
    <xf numFmtId="0" fontId="0" fillId="4" borderId="0" xfId="0" applyFill="1"/>
    <xf numFmtId="0" fontId="0" fillId="0" borderId="2" xfId="0" applyBorder="1"/>
    <xf numFmtId="0" fontId="2" fillId="4" borderId="0" xfId="0" applyFont="1" applyFill="1"/>
    <xf numFmtId="0" fontId="0" fillId="6" borderId="0" xfId="0" applyFill="1"/>
    <xf numFmtId="0" fontId="0" fillId="7" borderId="0" xfId="0" applyFill="1"/>
    <xf numFmtId="0" fontId="1" fillId="0" borderId="1" xfId="0" applyFont="1" applyBorder="1"/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</cellXfs>
  <cellStyles count="2">
    <cellStyle name="Check Cell" xfId="1" builtinId="2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AA30"/>
  <sheetViews>
    <sheetView tabSelected="1" topLeftCell="F7" zoomScale="90" zoomScaleNormal="90" workbookViewId="0">
      <selection activeCell="W23" sqref="W23"/>
    </sheetView>
  </sheetViews>
  <sheetFormatPr defaultColWidth="9" defaultRowHeight="15"/>
  <cols>
    <col min="3" max="3" width="13.7109375" customWidth="1"/>
    <col min="4" max="4" width="15.28515625" customWidth="1"/>
    <col min="5" max="7" width="12.85546875"/>
    <col min="8" max="8" width="14.140625" customWidth="1"/>
    <col min="9" max="13" width="12.85546875"/>
  </cols>
  <sheetData>
    <row r="3" spans="3:27">
      <c r="C3" s="9" t="s">
        <v>0</v>
      </c>
    </row>
    <row r="4" spans="3:27">
      <c r="C4" s="17" t="s">
        <v>1</v>
      </c>
      <c r="D4" s="17"/>
      <c r="E4" s="17"/>
      <c r="F4" s="17"/>
      <c r="G4" s="17"/>
      <c r="H4" s="17"/>
      <c r="I4" s="17"/>
      <c r="J4" s="17"/>
      <c r="K4" s="17" t="s">
        <v>2</v>
      </c>
      <c r="L4" s="17"/>
      <c r="M4" s="17"/>
      <c r="N4" s="17"/>
      <c r="O4" s="17"/>
      <c r="P4" s="17"/>
      <c r="Q4" s="17"/>
      <c r="R4" s="17"/>
      <c r="S4" s="17" t="s">
        <v>19</v>
      </c>
      <c r="T4" s="17"/>
      <c r="U4" s="17"/>
      <c r="V4" s="17"/>
      <c r="W4" s="17"/>
      <c r="X4" s="17"/>
      <c r="Y4" s="17"/>
      <c r="Z4" s="17"/>
      <c r="AA4" s="17"/>
    </row>
    <row r="5" spans="3:27">
      <c r="C5" s="4"/>
      <c r="D5" s="12" t="s">
        <v>13</v>
      </c>
      <c r="E5" s="12"/>
      <c r="F5" s="12"/>
      <c r="G5" s="10" t="s">
        <v>5</v>
      </c>
      <c r="H5" s="10"/>
      <c r="I5" s="10"/>
      <c r="J5" s="10" t="s">
        <v>6</v>
      </c>
      <c r="K5" s="10"/>
      <c r="L5" s="13" t="s">
        <v>13</v>
      </c>
      <c r="M5" s="13"/>
      <c r="N5" s="13" t="s">
        <v>5</v>
      </c>
      <c r="O5" s="13"/>
      <c r="P5" s="13" t="s">
        <v>6</v>
      </c>
      <c r="Q5" s="13"/>
      <c r="R5" s="13"/>
      <c r="S5" s="14" t="s">
        <v>13</v>
      </c>
      <c r="T5" s="14"/>
      <c r="U5" s="14"/>
      <c r="V5" s="14" t="s">
        <v>5</v>
      </c>
      <c r="W5" s="14"/>
      <c r="X5" s="14"/>
      <c r="Y5" s="14" t="s">
        <v>6</v>
      </c>
      <c r="Z5" s="14"/>
      <c r="AA5" s="14"/>
    </row>
    <row r="6" spans="3:27">
      <c r="C6" s="5"/>
      <c r="D6" s="5" t="s">
        <v>14</v>
      </c>
      <c r="E6" s="5" t="s">
        <v>15</v>
      </c>
      <c r="F6" s="5" t="s">
        <v>16</v>
      </c>
      <c r="G6" s="15" t="s">
        <v>58</v>
      </c>
      <c r="H6" s="15" t="s">
        <v>59</v>
      </c>
      <c r="I6" s="15" t="s">
        <v>16</v>
      </c>
      <c r="J6" s="2" t="s">
        <v>14</v>
      </c>
      <c r="K6" s="2" t="s">
        <v>15</v>
      </c>
      <c r="L6" s="2" t="s">
        <v>21</v>
      </c>
      <c r="M6" s="2" t="s">
        <v>15</v>
      </c>
      <c r="N6" s="2" t="s">
        <v>21</v>
      </c>
      <c r="O6" s="2" t="s">
        <v>15</v>
      </c>
      <c r="P6" s="2" t="s">
        <v>14</v>
      </c>
      <c r="Q6" s="2" t="s">
        <v>15</v>
      </c>
      <c r="R6" s="2" t="s">
        <v>16</v>
      </c>
      <c r="S6" s="5" t="s">
        <v>14</v>
      </c>
      <c r="T6" s="5" t="s">
        <v>15</v>
      </c>
      <c r="U6" s="5" t="s">
        <v>16</v>
      </c>
      <c r="V6" s="5" t="s">
        <v>14</v>
      </c>
      <c r="W6" s="5" t="s">
        <v>15</v>
      </c>
      <c r="X6" s="5" t="s">
        <v>16</v>
      </c>
      <c r="Y6" s="5" t="s">
        <v>14</v>
      </c>
      <c r="Z6" s="5" t="s">
        <v>15</v>
      </c>
      <c r="AA6" s="5" t="s">
        <v>16</v>
      </c>
    </row>
    <row r="7" spans="3:27">
      <c r="C7" s="2" t="s">
        <v>7</v>
      </c>
      <c r="D7" s="5">
        <v>1</v>
      </c>
      <c r="E7" s="5">
        <v>1</v>
      </c>
      <c r="F7" s="5">
        <v>1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11">
        <v>1</v>
      </c>
      <c r="Q7" s="2">
        <v>1</v>
      </c>
      <c r="R7" s="2">
        <v>1</v>
      </c>
      <c r="S7" s="5">
        <v>1</v>
      </c>
      <c r="T7" s="5">
        <v>1</v>
      </c>
      <c r="U7" s="5">
        <v>1</v>
      </c>
      <c r="V7" s="6">
        <v>1</v>
      </c>
      <c r="W7" s="5">
        <v>1</v>
      </c>
      <c r="X7" s="5">
        <v>1</v>
      </c>
      <c r="Y7" s="5">
        <v>1</v>
      </c>
      <c r="Z7" s="5">
        <v>1</v>
      </c>
      <c r="AA7" s="5">
        <v>1</v>
      </c>
    </row>
    <row r="8" spans="3:27">
      <c r="C8" s="2" t="s">
        <v>8</v>
      </c>
      <c r="D8" s="5">
        <v>3.20527185409586E-3</v>
      </c>
      <c r="E8" s="5">
        <v>0.65693817328274196</v>
      </c>
      <c r="F8" s="5">
        <v>0.28899284860992802</v>
      </c>
      <c r="G8" s="2">
        <v>1.85010065096245</v>
      </c>
      <c r="H8" s="2">
        <v>0.495921602204413</v>
      </c>
      <c r="I8" s="2">
        <v>0.55212702677206005</v>
      </c>
      <c r="J8" s="2">
        <v>0.36093832819818999</v>
      </c>
      <c r="K8" s="2">
        <v>0.602903913845381</v>
      </c>
      <c r="L8" s="2">
        <v>1.6028330346520299E-2</v>
      </c>
      <c r="M8" s="2">
        <v>0.17731153140395001</v>
      </c>
      <c r="N8" s="2">
        <v>0.28681049274001302</v>
      </c>
      <c r="O8" s="2">
        <v>0.55212702677206005</v>
      </c>
      <c r="P8" s="11">
        <v>0.38243462786719601</v>
      </c>
      <c r="Q8" s="2">
        <v>0.309926924984746</v>
      </c>
      <c r="R8" s="2">
        <v>0.57834409195264402</v>
      </c>
      <c r="S8" s="5">
        <v>3.20527185409586E-3</v>
      </c>
      <c r="T8" s="5">
        <v>0.65693817328274196</v>
      </c>
      <c r="U8" s="5">
        <v>0.28899284860992802</v>
      </c>
      <c r="V8" s="6">
        <v>0.55249897432085504</v>
      </c>
      <c r="W8" s="5">
        <v>0.44396169449713602</v>
      </c>
      <c r="X8" s="5">
        <v>0.455958163044965</v>
      </c>
      <c r="Y8" s="5">
        <v>0.36801916305943999</v>
      </c>
      <c r="Z8" s="5">
        <v>0.41827495736641701</v>
      </c>
      <c r="AA8" s="5">
        <v>0.51236735666392497</v>
      </c>
    </row>
    <row r="9" spans="3:27">
      <c r="C9" s="2" t="s">
        <v>9</v>
      </c>
      <c r="D9" s="5">
        <v>1.2743726708882499E-5</v>
      </c>
      <c r="E9" s="5">
        <v>0.66783121989500505</v>
      </c>
      <c r="F9" s="5">
        <v>0.54329504838474496</v>
      </c>
      <c r="G9" s="2">
        <v>2.7637500017819501</v>
      </c>
      <c r="H9" s="2">
        <v>1.1308011659953801</v>
      </c>
      <c r="I9" s="2">
        <v>1.29116324635607</v>
      </c>
      <c r="J9" s="2">
        <v>0.45691572511470102</v>
      </c>
      <c r="K9" s="2">
        <v>0.47594900000000001</v>
      </c>
      <c r="L9" s="2">
        <v>0.13522339432068201</v>
      </c>
      <c r="M9" s="2">
        <v>0.98991851334876901</v>
      </c>
      <c r="N9" s="2">
        <v>0.481220767591024</v>
      </c>
      <c r="O9" s="2">
        <v>1.29116324635607</v>
      </c>
      <c r="P9" s="11">
        <v>0.71697762400791398</v>
      </c>
      <c r="Q9" s="2">
        <v>0.52123299999999995</v>
      </c>
      <c r="R9" s="2"/>
      <c r="S9" s="5">
        <v>1.2743726708882499E-5</v>
      </c>
      <c r="T9" s="5">
        <v>0.66783121989500505</v>
      </c>
      <c r="U9" s="5">
        <v>0.54329504838474496</v>
      </c>
      <c r="V9" s="6">
        <v>0.62668897826671599</v>
      </c>
      <c r="W9" s="5">
        <v>0.46246920588912799</v>
      </c>
      <c r="X9" s="5">
        <v>0.56639192926878201</v>
      </c>
      <c r="Y9" s="5">
        <v>0.76263056512587002</v>
      </c>
      <c r="Z9" s="5">
        <v>0.45961680808037902</v>
      </c>
      <c r="AA9" s="5">
        <v>0.78069127351439205</v>
      </c>
    </row>
    <row r="10" spans="3:27">
      <c r="C10" s="15" t="s">
        <v>60</v>
      </c>
      <c r="D10" s="2">
        <v>5.35084525369681E-2</v>
      </c>
      <c r="E10" s="5">
        <v>0.30002460388160002</v>
      </c>
      <c r="F10" s="5"/>
      <c r="G10" s="2">
        <v>1.5023927684587199</v>
      </c>
      <c r="H10" s="2">
        <v>1.25</v>
      </c>
      <c r="I10" s="2"/>
      <c r="J10" s="2">
        <v>0.678640967286399</v>
      </c>
      <c r="K10" s="2">
        <v>0.52586100000000002</v>
      </c>
      <c r="L10" s="2">
        <v>0.45086275984836799</v>
      </c>
      <c r="M10" s="2">
        <v>0.56000000000000005</v>
      </c>
      <c r="N10" s="2">
        <v>0.19414763613129199</v>
      </c>
      <c r="O10" s="2">
        <v>0.63477346081418196</v>
      </c>
      <c r="P10" s="11">
        <v>0.41541268480833599</v>
      </c>
      <c r="Q10" s="5">
        <v>1.0425977610710699</v>
      </c>
      <c r="R10" s="2"/>
      <c r="S10" s="2">
        <v>5.35084525369681E-2</v>
      </c>
      <c r="T10" s="5">
        <v>0.30002460388160002</v>
      </c>
      <c r="U10" s="5"/>
      <c r="V10">
        <v>0.21220520147077701</v>
      </c>
      <c r="W10" s="5">
        <v>0.23225199999999999</v>
      </c>
      <c r="X10" s="5"/>
      <c r="Y10" s="2">
        <v>0.75884265648457705</v>
      </c>
      <c r="Z10" s="2">
        <v>0.63875152877296604</v>
      </c>
      <c r="AA10" s="2"/>
    </row>
    <row r="11" spans="3:27">
      <c r="C11" t="s">
        <v>11</v>
      </c>
      <c r="D11">
        <v>2.3173978616158001E-2</v>
      </c>
      <c r="G11">
        <v>0.15692199894849801</v>
      </c>
      <c r="J11">
        <v>1.7696421943473799E-2</v>
      </c>
      <c r="L11" s="2">
        <f>TTEST(L8:O8,L7:O7,2,1)</f>
        <v>7.1309662283128806E-3</v>
      </c>
      <c r="M11" s="2"/>
      <c r="N11" s="2">
        <v>1.69642349853069E-2</v>
      </c>
      <c r="O11" s="2"/>
      <c r="P11">
        <f>TTEST(P8:R8,P7:R7,2,1)</f>
        <v>1.8798762756658115E-2</v>
      </c>
      <c r="S11" s="5">
        <f>TTEST(S8:Y8,S7:Y7,2,1)</f>
        <v>2.6852633212213665E-4</v>
      </c>
      <c r="T11" s="2"/>
      <c r="U11" s="2"/>
      <c r="V11" s="5">
        <f>TTEST(V8:Y8,V7:Y7,2,1)</f>
        <v>7.2670575772738031E-4</v>
      </c>
      <c r="W11" s="2"/>
      <c r="X11" s="2"/>
      <c r="Y11" s="5">
        <f>TTEST(Y8:AA8,Y7:AA7,2,1)</f>
        <v>5.5188120013613604E-3</v>
      </c>
      <c r="Z11" s="2"/>
      <c r="AA11" s="2"/>
    </row>
    <row r="15" spans="3:27">
      <c r="E15" s="17" t="s">
        <v>1</v>
      </c>
      <c r="F15" s="17"/>
      <c r="G15" s="17"/>
      <c r="H15" s="17" t="s">
        <v>2</v>
      </c>
      <c r="I15" s="17"/>
      <c r="J15" s="17"/>
      <c r="K15" s="17" t="s">
        <v>3</v>
      </c>
      <c r="L15" s="17"/>
      <c r="M15" s="17"/>
    </row>
    <row r="16" spans="3:27">
      <c r="E16" s="10" t="s">
        <v>4</v>
      </c>
      <c r="F16" s="10" t="s">
        <v>5</v>
      </c>
      <c r="G16" s="10" t="s">
        <v>6</v>
      </c>
      <c r="H16" s="10" t="s">
        <v>4</v>
      </c>
      <c r="I16" s="10" t="s">
        <v>5</v>
      </c>
      <c r="J16" s="10" t="s">
        <v>6</v>
      </c>
      <c r="K16" s="10" t="s">
        <v>4</v>
      </c>
      <c r="L16" s="10" t="s">
        <v>5</v>
      </c>
      <c r="M16" s="10" t="s">
        <v>6</v>
      </c>
    </row>
    <row r="18" spans="3:13">
      <c r="C18" s="16" t="s">
        <v>57</v>
      </c>
      <c r="D18" t="s">
        <v>7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>
        <v>1</v>
      </c>
    </row>
    <row r="19" spans="3:13">
      <c r="C19" s="16"/>
      <c r="D19" t="s">
        <v>8</v>
      </c>
      <c r="E19">
        <v>0.37912310737089999</v>
      </c>
      <c r="F19">
        <v>0.96604975997964304</v>
      </c>
      <c r="G19">
        <v>0.48192112102178603</v>
      </c>
      <c r="H19">
        <v>9.6669930875235302E-2</v>
      </c>
      <c r="I19">
        <v>0.41946875975603698</v>
      </c>
      <c r="J19">
        <v>0.42356854826819101</v>
      </c>
      <c r="K19">
        <v>0.316378764582255</v>
      </c>
      <c r="L19">
        <v>0.48413961062098498</v>
      </c>
      <c r="M19">
        <v>0.43288715902992703</v>
      </c>
    </row>
    <row r="20" spans="3:13">
      <c r="C20" s="16"/>
      <c r="D20" t="s">
        <v>9</v>
      </c>
      <c r="E20">
        <v>1.69206718769275</v>
      </c>
      <c r="F20">
        <v>1.7285714713778</v>
      </c>
      <c r="G20">
        <v>0.46643236255735099</v>
      </c>
      <c r="H20">
        <v>0.562570953834726</v>
      </c>
      <c r="I20">
        <v>0.88619200697355904</v>
      </c>
      <c r="J20">
        <v>0.61910531200395602</v>
      </c>
      <c r="K20">
        <v>0.40371300400215299</v>
      </c>
      <c r="L20">
        <v>0.55185003780820896</v>
      </c>
      <c r="M20">
        <v>0.66764621557354698</v>
      </c>
    </row>
    <row r="21" spans="3:13">
      <c r="C21" s="16"/>
      <c r="D21" t="s">
        <v>10</v>
      </c>
      <c r="E21">
        <v>0.16114761905087599</v>
      </c>
      <c r="F21">
        <v>1.3761963842293601</v>
      </c>
      <c r="G21">
        <v>0.60225098364319896</v>
      </c>
      <c r="H21">
        <v>0.50543137992418397</v>
      </c>
      <c r="I21">
        <v>0.414460548472737</v>
      </c>
      <c r="J21">
        <v>0.72900522293970405</v>
      </c>
      <c r="K21">
        <v>0.17676652820928401</v>
      </c>
      <c r="L21">
        <v>0.222228600735388</v>
      </c>
      <c r="M21">
        <v>0.69879709262877099</v>
      </c>
    </row>
    <row r="22" spans="3:13">
      <c r="D22" t="s">
        <v>11</v>
      </c>
      <c r="E22">
        <v>2.3173978614057001E-2</v>
      </c>
      <c r="F22">
        <v>0.15692199893127801</v>
      </c>
      <c r="G22">
        <v>2.4735644959931399E-3</v>
      </c>
      <c r="H22">
        <v>2.6459263842272501E-3</v>
      </c>
      <c r="I22">
        <v>1.6964234983806701E-2</v>
      </c>
      <c r="J22">
        <v>2.0266358162514702E-3</v>
      </c>
      <c r="K22">
        <v>1.45032159210197E-2</v>
      </c>
      <c r="L22">
        <v>2.28470655723037E-4</v>
      </c>
      <c r="M22">
        <v>3.2045804989753199E-4</v>
      </c>
    </row>
    <row r="26" spans="3:13">
      <c r="E26" s="10" t="s">
        <v>4</v>
      </c>
      <c r="F26" s="10" t="s">
        <v>5</v>
      </c>
      <c r="G26" s="10" t="s">
        <v>6</v>
      </c>
      <c r="H26" s="10" t="s">
        <v>4</v>
      </c>
      <c r="I26" s="10" t="s">
        <v>5</v>
      </c>
      <c r="J26" s="10" t="s">
        <v>6</v>
      </c>
      <c r="K26" s="10" t="s">
        <v>4</v>
      </c>
      <c r="L26" s="10" t="s">
        <v>5</v>
      </c>
      <c r="M26" s="10" t="s">
        <v>6</v>
      </c>
    </row>
    <row r="27" spans="3:13">
      <c r="C27" s="16" t="s">
        <v>12</v>
      </c>
      <c r="D27" t="s">
        <v>7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</row>
    <row r="28" spans="3:13">
      <c r="C28" s="16"/>
      <c r="D28" t="s">
        <v>8</v>
      </c>
      <c r="E28">
        <v>8.33083314252685E-2</v>
      </c>
      <c r="F28">
        <v>0.12837308316485599</v>
      </c>
      <c r="G28">
        <v>6.4861913808614502E-2</v>
      </c>
      <c r="H28">
        <v>4.0320800264357498E-2</v>
      </c>
      <c r="I28">
        <v>6.6329133508011603E-2</v>
      </c>
      <c r="J28">
        <v>5.6687658028350699E-2</v>
      </c>
      <c r="K28">
        <v>0.133793477604984</v>
      </c>
      <c r="L28">
        <v>2.4292422578838201E-2</v>
      </c>
      <c r="M28">
        <v>2.9914426779595601E-2</v>
      </c>
    </row>
    <row r="29" spans="3:13">
      <c r="C29" s="16"/>
      <c r="D29" t="s">
        <v>9</v>
      </c>
      <c r="E29">
        <v>0.152544220232742</v>
      </c>
      <c r="F29">
        <v>0.36745179764644897</v>
      </c>
      <c r="G29">
        <v>4.1935919784594697E-2</v>
      </c>
      <c r="H29">
        <v>0.21367377975702201</v>
      </c>
      <c r="I29">
        <v>0.20248561969126699</v>
      </c>
      <c r="J29">
        <v>4.8936185896838097E-2</v>
      </c>
      <c r="K29">
        <v>0.144975710387093</v>
      </c>
      <c r="L29">
        <v>3.3913206290409101E-2</v>
      </c>
      <c r="M29">
        <v>7.3641839424952102E-2</v>
      </c>
    </row>
    <row r="30" spans="3:13">
      <c r="C30" s="16"/>
      <c r="D30" t="s">
        <v>10</v>
      </c>
      <c r="E30">
        <v>1.1074607329925499E-3</v>
      </c>
      <c r="F30">
        <v>6.3098192114679999E-2</v>
      </c>
      <c r="G30">
        <v>5.4015875448835599E-2</v>
      </c>
      <c r="H30">
        <v>0.13509224556537999</v>
      </c>
      <c r="I30">
        <v>0.11015645617072201</v>
      </c>
      <c r="J30">
        <v>0.156796269065684</v>
      </c>
      <c r="K30">
        <v>6.1629037836157897E-2</v>
      </c>
      <c r="L30">
        <v>5.0116996323058402E-3</v>
      </c>
      <c r="M30">
        <v>3.0022781927902899E-2</v>
      </c>
    </row>
  </sheetData>
  <mergeCells count="8">
    <mergeCell ref="C27:C30"/>
    <mergeCell ref="C18:C21"/>
    <mergeCell ref="C4:J4"/>
    <mergeCell ref="K4:R4"/>
    <mergeCell ref="S4:AA4"/>
    <mergeCell ref="E15:G15"/>
    <mergeCell ref="H15:J15"/>
    <mergeCell ref="K15:M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AA30"/>
  <sheetViews>
    <sheetView topLeftCell="H1" zoomScale="72" zoomScaleNormal="72" workbookViewId="0">
      <selection activeCell="P24" sqref="P24:S29"/>
    </sheetView>
  </sheetViews>
  <sheetFormatPr defaultColWidth="8.7109375" defaultRowHeight="15"/>
  <cols>
    <col min="4" max="5" width="12.85546875"/>
    <col min="10" max="10" width="12.85546875"/>
    <col min="12" max="16" width="12.85546875"/>
    <col min="18" max="21" width="12.85546875"/>
    <col min="22" max="22" width="11.7109375"/>
    <col min="30" max="30" width="12.85546875"/>
  </cols>
  <sheetData>
    <row r="3" spans="3:27">
      <c r="D3" t="s">
        <v>13</v>
      </c>
    </row>
    <row r="4" spans="3:27">
      <c r="X4" t="s">
        <v>26</v>
      </c>
    </row>
    <row r="5" spans="3:27">
      <c r="E5" t="s">
        <v>27</v>
      </c>
    </row>
    <row r="6" spans="3:27">
      <c r="C6" s="8"/>
      <c r="D6" s="8" t="s">
        <v>13</v>
      </c>
      <c r="U6" t="s">
        <v>13</v>
      </c>
      <c r="V6" t="s">
        <v>28</v>
      </c>
    </row>
    <row r="7" spans="3:27">
      <c r="C7" s="8" t="s">
        <v>7</v>
      </c>
      <c r="D7" s="8">
        <v>17.75541496</v>
      </c>
      <c r="E7">
        <v>1.66255496</v>
      </c>
      <c r="F7">
        <f>E7-E7</f>
        <v>0</v>
      </c>
      <c r="G7">
        <f t="shared" ref="G7:G9" si="0">POWER(2,-F7)</f>
        <v>1</v>
      </c>
      <c r="L7" t="s">
        <v>14</v>
      </c>
      <c r="M7" t="s">
        <v>15</v>
      </c>
      <c r="N7" t="s">
        <v>16</v>
      </c>
      <c r="O7" t="s">
        <v>29</v>
      </c>
      <c r="P7" t="s">
        <v>30</v>
      </c>
      <c r="Q7" t="s">
        <v>12</v>
      </c>
      <c r="T7" s="2" t="s">
        <v>22</v>
      </c>
      <c r="U7">
        <v>19.0364990234375</v>
      </c>
      <c r="V7">
        <v>16.652725219726602</v>
      </c>
      <c r="W7">
        <f t="shared" ref="W7:W9" si="1">U7-V7</f>
        <v>2.3837738037108984</v>
      </c>
      <c r="X7">
        <v>0</v>
      </c>
      <c r="Y7">
        <f t="shared" ref="Y7:Y9" si="2">POWER(2,-X7)</f>
        <v>1</v>
      </c>
    </row>
    <row r="8" spans="3:27">
      <c r="C8" s="8" t="s">
        <v>8</v>
      </c>
      <c r="D8" s="8">
        <v>18.735509872436499</v>
      </c>
      <c r="E8">
        <v>2.5362698724365198</v>
      </c>
      <c r="F8">
        <f>E8-E7</f>
        <v>0.87371491243651977</v>
      </c>
      <c r="G8">
        <f t="shared" si="0"/>
        <v>0.54573977022143882</v>
      </c>
      <c r="K8" s="2" t="s">
        <v>7</v>
      </c>
      <c r="L8">
        <v>1</v>
      </c>
      <c r="M8">
        <v>1</v>
      </c>
      <c r="N8">
        <v>1</v>
      </c>
      <c r="O8">
        <f t="shared" ref="O8:O10" si="3">AVERAGE(L8:N8)</f>
        <v>1</v>
      </c>
      <c r="P8">
        <v>0</v>
      </c>
      <c r="Q8">
        <v>0</v>
      </c>
      <c r="T8" s="2" t="s">
        <v>23</v>
      </c>
      <c r="U8">
        <v>25.603866577148398</v>
      </c>
      <c r="V8">
        <v>17.256860733032202</v>
      </c>
      <c r="W8">
        <f t="shared" si="1"/>
        <v>8.3470058441161967</v>
      </c>
      <c r="X8">
        <f>W8-W7</f>
        <v>5.9632320404052983</v>
      </c>
      <c r="Y8">
        <f t="shared" si="2"/>
        <v>1.6028330346520039E-2</v>
      </c>
    </row>
    <row r="9" spans="3:27">
      <c r="C9" s="8" t="s">
        <v>9</v>
      </c>
      <c r="D9" s="8">
        <v>17.519359278686501</v>
      </c>
      <c r="E9">
        <v>1.1906092786865199</v>
      </c>
      <c r="F9">
        <f>E9-E7</f>
        <v>-0.47194568131348014</v>
      </c>
      <c r="G9">
        <f t="shared" si="0"/>
        <v>1.3869787472272759</v>
      </c>
      <c r="K9" s="2" t="s">
        <v>8</v>
      </c>
      <c r="L9">
        <v>0.54573977022143605</v>
      </c>
      <c r="M9">
        <v>0.21250644452036299</v>
      </c>
      <c r="N9">
        <v>0.44024832405845798</v>
      </c>
      <c r="O9">
        <f t="shared" si="3"/>
        <v>0.39949817960008566</v>
      </c>
      <c r="P9">
        <f>STDEV(L9:O9)</f>
        <v>0.1390600422946458</v>
      </c>
      <c r="Q9">
        <f>P9/2</f>
        <v>6.9530021147322901E-2</v>
      </c>
      <c r="T9" s="2" t="s">
        <v>24</v>
      </c>
      <c r="U9">
        <v>22.788103103637699</v>
      </c>
      <c r="V9">
        <v>17.517745971679702</v>
      </c>
      <c r="W9">
        <f t="shared" si="1"/>
        <v>5.2703571319579972</v>
      </c>
      <c r="X9">
        <f>W9-W7</f>
        <v>2.8865833282470987</v>
      </c>
      <c r="Y9">
        <f t="shared" si="2"/>
        <v>0.13522339432067948</v>
      </c>
    </row>
    <row r="10" spans="3:27">
      <c r="K10" s="2" t="s">
        <v>9</v>
      </c>
      <c r="L10">
        <v>1.3869787472272701</v>
      </c>
      <c r="M10">
        <v>1.9971556281582401</v>
      </c>
      <c r="N10">
        <v>0.588416646431424</v>
      </c>
      <c r="O10">
        <f t="shared" si="3"/>
        <v>1.3241836739389781</v>
      </c>
      <c r="P10">
        <f>STDEV(L10:O10)</f>
        <v>0.57682683454750272</v>
      </c>
      <c r="Q10">
        <f>P10/2</f>
        <v>0.28841341727375136</v>
      </c>
    </row>
    <row r="12" spans="3:27">
      <c r="D12" t="s">
        <v>13</v>
      </c>
      <c r="K12" t="s">
        <v>1</v>
      </c>
      <c r="U12" t="s">
        <v>13</v>
      </c>
      <c r="V12" t="s">
        <v>5</v>
      </c>
      <c r="W12" t="s">
        <v>28</v>
      </c>
      <c r="X12" t="s">
        <v>13</v>
      </c>
      <c r="Y12" t="s">
        <v>5</v>
      </c>
      <c r="Z12" t="s">
        <v>13</v>
      </c>
    </row>
    <row r="13" spans="3:27">
      <c r="C13" t="s">
        <v>7</v>
      </c>
      <c r="D13">
        <v>17.969413757324201</v>
      </c>
      <c r="E13">
        <v>0.83681106567382801</v>
      </c>
      <c r="F13">
        <f>E13-E13</f>
        <v>0</v>
      </c>
      <c r="G13">
        <f t="shared" ref="G13:G15" si="4">POWER(2,-F13)</f>
        <v>1</v>
      </c>
      <c r="K13" s="1"/>
      <c r="L13" s="1" t="s">
        <v>14</v>
      </c>
      <c r="M13" s="1" t="s">
        <v>15</v>
      </c>
      <c r="N13" s="1" t="s">
        <v>29</v>
      </c>
      <c r="O13" s="1" t="s">
        <v>30</v>
      </c>
      <c r="P13" s="1" t="s">
        <v>12</v>
      </c>
      <c r="T13" t="s">
        <v>22</v>
      </c>
      <c r="U13">
        <v>16.279039382934599</v>
      </c>
      <c r="V13">
        <v>26.279697418212901</v>
      </c>
      <c r="W13">
        <v>17.017103195190401</v>
      </c>
      <c r="X13">
        <f>U13-17.0171</f>
        <v>-0.73806061706540049</v>
      </c>
      <c r="Y13">
        <f>V13-17.0171</f>
        <v>9.2625974182129021</v>
      </c>
      <c r="Z13">
        <f>X13-X13</f>
        <v>0</v>
      </c>
      <c r="AA13">
        <f t="shared" ref="AA13:AA15" si="5">POWER(2,-Z13)</f>
        <v>1</v>
      </c>
    </row>
    <row r="14" spans="3:27">
      <c r="C14" t="s">
        <v>8</v>
      </c>
      <c r="D14">
        <v>20.0236625671387</v>
      </c>
      <c r="E14">
        <v>3.07123256713867</v>
      </c>
      <c r="F14">
        <f>E14-E13</f>
        <v>2.2344215014648419</v>
      </c>
      <c r="G14">
        <f t="shared" si="4"/>
        <v>0.21250644452036305</v>
      </c>
      <c r="K14" s="2" t="s">
        <v>7</v>
      </c>
      <c r="L14" s="3">
        <v>1</v>
      </c>
      <c r="M14" s="1">
        <v>1</v>
      </c>
      <c r="N14" s="1">
        <f t="shared" ref="N14:N16" si="6">AVERAGE(L14:M14)</f>
        <v>1</v>
      </c>
      <c r="O14" s="1">
        <f t="shared" ref="O14:O16" si="7">STDEV(L14:N14)</f>
        <v>0</v>
      </c>
      <c r="P14" s="1">
        <v>0</v>
      </c>
      <c r="T14" t="s">
        <v>23</v>
      </c>
      <c r="U14">
        <v>18.8508911132813</v>
      </c>
      <c r="V14">
        <v>28.157732009887699</v>
      </c>
      <c r="W14">
        <v>17.093307495117202</v>
      </c>
      <c r="X14">
        <f>U14-17.09331</f>
        <v>1.7575811132813008</v>
      </c>
      <c r="Y14">
        <f>V14-17.09331</f>
        <v>11.0644220098877</v>
      </c>
      <c r="Z14">
        <f>X14-X13</f>
        <v>2.4956417303467013</v>
      </c>
      <c r="AA14">
        <f t="shared" si="5"/>
        <v>0.17731153140394773</v>
      </c>
    </row>
    <row r="15" spans="3:27">
      <c r="C15" t="s">
        <v>9</v>
      </c>
      <c r="D15">
        <v>17.4996643066406</v>
      </c>
      <c r="E15">
        <v>-0.161135693359373</v>
      </c>
      <c r="F15">
        <f>E15-E13</f>
        <v>-0.99794675903320096</v>
      </c>
      <c r="G15">
        <f t="shared" si="4"/>
        <v>1.997155628158235</v>
      </c>
      <c r="K15" s="2" t="s">
        <v>8</v>
      </c>
      <c r="L15" s="3">
        <v>0.54573977022143605</v>
      </c>
      <c r="M15" s="1">
        <v>0.21250644452036299</v>
      </c>
      <c r="N15" s="1">
        <f t="shared" si="6"/>
        <v>0.37912310737089949</v>
      </c>
      <c r="O15" s="1">
        <f t="shared" si="7"/>
        <v>0.1666166628505367</v>
      </c>
      <c r="P15" s="1">
        <f>O15/2</f>
        <v>8.3308331425268348E-2</v>
      </c>
      <c r="T15" t="s">
        <v>24</v>
      </c>
      <c r="U15">
        <v>15.176327705383301</v>
      </c>
      <c r="V15">
        <v>26.217594146728501</v>
      </c>
      <c r="W15">
        <v>15.8997707366943</v>
      </c>
      <c r="X15">
        <f>U15-15.89977</f>
        <v>-0.7234422946166994</v>
      </c>
      <c r="Y15">
        <f>V15-15.89977</f>
        <v>10.317824146728501</v>
      </c>
      <c r="Z15">
        <f>X15-X13</f>
        <v>1.4618322448701093E-2</v>
      </c>
      <c r="AA15">
        <f t="shared" si="5"/>
        <v>0.98991851334878833</v>
      </c>
    </row>
    <row r="16" spans="3:27">
      <c r="K16" s="2" t="s">
        <v>9</v>
      </c>
      <c r="L16" s="3">
        <v>1.3869787472272701</v>
      </c>
      <c r="M16" s="1">
        <v>1.9971556281582401</v>
      </c>
      <c r="N16" s="1">
        <f t="shared" si="6"/>
        <v>1.6920671876927551</v>
      </c>
      <c r="O16" s="1">
        <f t="shared" si="7"/>
        <v>0.30508844046548611</v>
      </c>
      <c r="P16" s="1">
        <f>O16/2</f>
        <v>0.15254422023274306</v>
      </c>
    </row>
    <row r="17" spans="3:22">
      <c r="K17" s="2" t="s">
        <v>18</v>
      </c>
      <c r="L17" s="3">
        <v>0.15893269758489001</v>
      </c>
      <c r="M17" s="1">
        <v>0.163362540516861</v>
      </c>
      <c r="N17" s="1">
        <v>0.16114761905087499</v>
      </c>
      <c r="O17" s="1">
        <v>2.2149214659854901E-3</v>
      </c>
      <c r="P17" s="1">
        <v>1.10746073299275E-3</v>
      </c>
    </row>
    <row r="18" spans="3:22">
      <c r="D18" t="s">
        <v>13</v>
      </c>
      <c r="K18" s="2" t="s">
        <v>11</v>
      </c>
      <c r="L18" s="2">
        <v>2.3173978616158001E-2</v>
      </c>
      <c r="M18" s="2"/>
      <c r="N18" s="2"/>
      <c r="O18" s="2"/>
      <c r="P18" s="2"/>
    </row>
    <row r="19" spans="3:22">
      <c r="C19" t="s">
        <v>7</v>
      </c>
      <c r="D19">
        <v>18.057184219360401</v>
      </c>
      <c r="E19">
        <v>1.44014421936035</v>
      </c>
      <c r="F19">
        <f>E19-E19</f>
        <v>0</v>
      </c>
      <c r="G19">
        <f t="shared" ref="G19:G21" si="8">POWER(2,-F19)</f>
        <v>1</v>
      </c>
    </row>
    <row r="20" spans="3:22">
      <c r="C20" t="s">
        <v>8</v>
      </c>
      <c r="D20">
        <v>20.048484802246101</v>
      </c>
      <c r="E20">
        <v>2.6237548022460899</v>
      </c>
      <c r="F20">
        <f>E20-E19</f>
        <v>1.1836105828857399</v>
      </c>
      <c r="G20">
        <f t="shared" si="8"/>
        <v>0.44024832405845871</v>
      </c>
    </row>
    <row r="21" spans="3:22">
      <c r="C21" t="s">
        <v>9</v>
      </c>
      <c r="D21">
        <v>18.799484252929702</v>
      </c>
      <c r="E21">
        <v>2.20523425292969</v>
      </c>
      <c r="F21">
        <f>E21-E19</f>
        <v>0.76509003356934002</v>
      </c>
      <c r="G21">
        <f t="shared" si="8"/>
        <v>0.588416646431423</v>
      </c>
    </row>
    <row r="24" spans="3:22">
      <c r="C24" t="s">
        <v>19</v>
      </c>
      <c r="D24" s="4"/>
      <c r="E24" s="4" t="s">
        <v>13</v>
      </c>
      <c r="F24" s="4"/>
      <c r="G24" s="4"/>
      <c r="H24" s="4"/>
      <c r="I24" s="4"/>
      <c r="P24" s="2"/>
      <c r="Q24" s="2"/>
      <c r="R24" s="2" t="s">
        <v>31</v>
      </c>
      <c r="S24" s="2" t="s">
        <v>16</v>
      </c>
      <c r="T24" s="2" t="s">
        <v>32</v>
      </c>
      <c r="U24" s="2" t="s">
        <v>33</v>
      </c>
      <c r="V24" s="2" t="s">
        <v>34</v>
      </c>
    </row>
    <row r="25" spans="3:22">
      <c r="D25" s="5"/>
      <c r="E25" s="5" t="s">
        <v>14</v>
      </c>
      <c r="F25" s="5" t="s">
        <v>15</v>
      </c>
      <c r="G25" s="5" t="s">
        <v>16</v>
      </c>
      <c r="H25" s="5" t="s">
        <v>29</v>
      </c>
      <c r="I25" s="5" t="s">
        <v>35</v>
      </c>
      <c r="J25" s="2" t="s">
        <v>12</v>
      </c>
      <c r="P25" s="2" t="s">
        <v>22</v>
      </c>
      <c r="Q25" s="2"/>
      <c r="R25" s="2">
        <v>1</v>
      </c>
      <c r="S25" s="2">
        <v>1</v>
      </c>
      <c r="T25" s="2">
        <v>1</v>
      </c>
      <c r="U25" s="2"/>
      <c r="V25" s="2"/>
    </row>
    <row r="26" spans="3:22">
      <c r="D26" s="2" t="s">
        <v>7</v>
      </c>
      <c r="E26" s="5">
        <v>1</v>
      </c>
      <c r="F26" s="5">
        <v>1</v>
      </c>
      <c r="G26" s="5">
        <v>1</v>
      </c>
      <c r="H26" s="5">
        <f t="shared" ref="H26:H28" si="9">AVERAGE(E26:G26)</f>
        <v>1</v>
      </c>
      <c r="I26" s="5">
        <f t="shared" ref="I26:I28" si="10">STDEV(E26:H26)</f>
        <v>0</v>
      </c>
      <c r="J26" s="2">
        <f>I26/2</f>
        <v>0</v>
      </c>
      <c r="P26" s="2" t="s">
        <v>23</v>
      </c>
      <c r="Q26" s="2"/>
      <c r="R26" s="2">
        <v>1.6028330346520299E-2</v>
      </c>
      <c r="S26" s="2">
        <v>0.17731153140395001</v>
      </c>
      <c r="T26" s="2">
        <f>AVERAGE(R26:S26)</f>
        <v>9.6669930875235149E-2</v>
      </c>
      <c r="U26" s="2">
        <f>STDEV(R26:T26)</f>
        <v>8.0641600528714857E-2</v>
      </c>
      <c r="V26" s="2">
        <f>U26/2</f>
        <v>4.0320800264357429E-2</v>
      </c>
    </row>
    <row r="27" spans="3:22">
      <c r="D27" s="2" t="s">
        <v>8</v>
      </c>
      <c r="E27" s="5">
        <v>3.20527185409586E-3</v>
      </c>
      <c r="F27" s="5">
        <v>0.65693817328274196</v>
      </c>
      <c r="G27" s="5">
        <v>0.28899284860992802</v>
      </c>
      <c r="H27" s="5">
        <f t="shared" si="9"/>
        <v>0.31637876458225528</v>
      </c>
      <c r="I27" s="5">
        <f t="shared" si="10"/>
        <v>0.26758695520996723</v>
      </c>
      <c r="J27" s="2">
        <f>I27/2</f>
        <v>0.13379347760498361</v>
      </c>
      <c r="P27" s="2" t="s">
        <v>24</v>
      </c>
      <c r="Q27" s="2"/>
      <c r="R27" s="2">
        <v>0.13522339432068201</v>
      </c>
      <c r="S27" s="2">
        <v>0.98991851334876901</v>
      </c>
      <c r="T27" s="2">
        <f>AVERAGE(R27:S27)</f>
        <v>0.56257095383472555</v>
      </c>
      <c r="U27" s="2">
        <f>STDEV(R27:T27)</f>
        <v>0.42734755951404335</v>
      </c>
      <c r="V27" s="2">
        <f>U27/2</f>
        <v>0.21367377975702168</v>
      </c>
    </row>
    <row r="28" spans="3:22">
      <c r="D28" s="2" t="s">
        <v>9</v>
      </c>
      <c r="E28" s="5">
        <v>1.2743726708882499E-5</v>
      </c>
      <c r="F28" s="5">
        <v>0.66783121989500505</v>
      </c>
      <c r="G28" s="5">
        <v>0.54329504838474496</v>
      </c>
      <c r="H28" s="5">
        <f t="shared" si="9"/>
        <v>0.40371300400215299</v>
      </c>
      <c r="I28" s="5">
        <f t="shared" si="10"/>
        <v>0.28995142077418667</v>
      </c>
      <c r="J28" s="2">
        <f>I28/2</f>
        <v>0.14497571038709334</v>
      </c>
      <c r="P28" s="2" t="s">
        <v>25</v>
      </c>
      <c r="Q28" s="2"/>
      <c r="R28" s="2">
        <v>0.45086275984836799</v>
      </c>
      <c r="S28" s="2">
        <v>0.56000000000000005</v>
      </c>
      <c r="T28" s="2">
        <v>0.50543137992418397</v>
      </c>
      <c r="U28" s="2">
        <v>5.4568620075815998E-2</v>
      </c>
      <c r="V28" s="2">
        <v>2.7284310037907999E-2</v>
      </c>
    </row>
    <row r="29" spans="3:22">
      <c r="D29" s="2" t="s">
        <v>18</v>
      </c>
      <c r="E29" s="2">
        <v>5.35084525369681E-2</v>
      </c>
      <c r="F29" s="5">
        <v>0.30002460388160002</v>
      </c>
      <c r="G29" s="5"/>
      <c r="H29" s="5">
        <v>0.17676652820928401</v>
      </c>
      <c r="I29" s="5">
        <v>0.123258075672316</v>
      </c>
      <c r="J29" s="2">
        <f>I29/2</f>
        <v>6.1629037836158002E-2</v>
      </c>
      <c r="P29" s="2" t="s">
        <v>20</v>
      </c>
      <c r="Q29" s="2"/>
      <c r="R29" s="2">
        <f>TTEST(R26:T26,R25:T25,2,1)</f>
        <v>2.6459263844601749E-3</v>
      </c>
      <c r="S29" s="2"/>
      <c r="T29" s="2"/>
      <c r="U29" s="2"/>
      <c r="V29" s="2"/>
    </row>
    <row r="30" spans="3:22">
      <c r="D30" s="5" t="s">
        <v>20</v>
      </c>
      <c r="E30" s="5">
        <f>TTEST(E27:H27,E26:H26,2,1)</f>
        <v>1.450321592226651E-2</v>
      </c>
      <c r="F30" s="2"/>
      <c r="G30" s="2"/>
      <c r="H30" s="2"/>
      <c r="I30" s="2"/>
      <c r="J30" s="2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Z36"/>
  <sheetViews>
    <sheetView topLeftCell="B1" zoomScale="57" zoomScaleNormal="57" workbookViewId="0">
      <selection activeCell="M33" sqref="M33"/>
    </sheetView>
  </sheetViews>
  <sheetFormatPr defaultColWidth="8.7109375" defaultRowHeight="15"/>
  <cols>
    <col min="4" max="9" width="12.85546875"/>
    <col min="11" max="13" width="12.85546875"/>
    <col min="15" max="17" width="12.85546875"/>
    <col min="20" max="20" width="12.85546875"/>
    <col min="25" max="25" width="12.85546875"/>
    <col min="27" max="27" width="12.85546875"/>
  </cols>
  <sheetData>
    <row r="3" spans="3:26">
      <c r="C3" s="7" t="s">
        <v>14</v>
      </c>
      <c r="K3" s="7" t="s">
        <v>15</v>
      </c>
      <c r="S3" s="7" t="s">
        <v>16</v>
      </c>
    </row>
    <row r="4" spans="3:26">
      <c r="D4" t="s">
        <v>6</v>
      </c>
      <c r="E4" t="s">
        <v>36</v>
      </c>
      <c r="H4" t="s">
        <v>6</v>
      </c>
      <c r="I4" t="s">
        <v>36</v>
      </c>
      <c r="L4" t="s">
        <v>6</v>
      </c>
      <c r="M4" t="s">
        <v>36</v>
      </c>
      <c r="P4" t="s">
        <v>6</v>
      </c>
      <c r="Q4" t="s">
        <v>36</v>
      </c>
      <c r="T4" t="s">
        <v>6</v>
      </c>
      <c r="U4" t="s">
        <v>28</v>
      </c>
      <c r="Y4" t="s">
        <v>6</v>
      </c>
      <c r="Z4" t="s">
        <v>36</v>
      </c>
    </row>
    <row r="5" spans="3:26">
      <c r="C5" t="s">
        <v>37</v>
      </c>
      <c r="D5">
        <v>14.6597394943237</v>
      </c>
      <c r="E5">
        <v>17.1041355133057</v>
      </c>
      <c r="G5" t="s">
        <v>22</v>
      </c>
      <c r="H5">
        <v>15.602979660034199</v>
      </c>
      <c r="I5">
        <v>17.1557502746582</v>
      </c>
      <c r="K5" t="s">
        <v>37</v>
      </c>
      <c r="L5">
        <v>14.65</v>
      </c>
      <c r="M5">
        <v>17.100000000000001</v>
      </c>
      <c r="O5" t="s">
        <v>22</v>
      </c>
      <c r="P5">
        <v>14.46</v>
      </c>
      <c r="Q5">
        <v>16.73</v>
      </c>
      <c r="S5" t="s">
        <v>37</v>
      </c>
      <c r="T5">
        <v>15.97</v>
      </c>
      <c r="U5">
        <v>16.899999999999999</v>
      </c>
      <c r="X5" t="s">
        <v>22</v>
      </c>
      <c r="Y5">
        <v>15.71</v>
      </c>
      <c r="Z5">
        <v>18.850000000000001</v>
      </c>
    </row>
    <row r="6" spans="3:26">
      <c r="C6" t="s">
        <v>38</v>
      </c>
      <c r="D6">
        <v>16.753919601440401</v>
      </c>
      <c r="E6">
        <v>17.7281398773193</v>
      </c>
      <c r="G6" t="s">
        <v>23</v>
      </c>
      <c r="H6">
        <v>16.9248237609863</v>
      </c>
      <c r="I6">
        <v>17.090879439999998</v>
      </c>
      <c r="K6" t="s">
        <v>38</v>
      </c>
      <c r="L6">
        <v>15.76</v>
      </c>
      <c r="M6">
        <v>17.72</v>
      </c>
      <c r="O6" t="s">
        <v>23</v>
      </c>
      <c r="P6">
        <v>16.75</v>
      </c>
      <c r="Q6">
        <v>17.329999999999998</v>
      </c>
      <c r="S6" t="s">
        <v>38</v>
      </c>
      <c r="T6">
        <v>15.63</v>
      </c>
      <c r="U6">
        <v>15.83</v>
      </c>
      <c r="X6" t="s">
        <v>23</v>
      </c>
      <c r="Y6">
        <v>16.54</v>
      </c>
      <c r="Z6">
        <v>18.89</v>
      </c>
    </row>
    <row r="7" spans="3:26">
      <c r="S7" t="s">
        <v>39</v>
      </c>
      <c r="T7">
        <v>17.54</v>
      </c>
      <c r="U7">
        <v>17.34</v>
      </c>
      <c r="X7" t="s">
        <v>24</v>
      </c>
      <c r="Y7">
        <v>15.84</v>
      </c>
      <c r="Z7">
        <v>18.5</v>
      </c>
    </row>
    <row r="8" spans="3:26">
      <c r="D8" t="s">
        <v>40</v>
      </c>
      <c r="H8" t="s">
        <v>40</v>
      </c>
      <c r="L8" t="s">
        <v>6</v>
      </c>
      <c r="M8" t="s">
        <v>36</v>
      </c>
      <c r="P8" t="s">
        <v>6</v>
      </c>
      <c r="Q8" t="s">
        <v>36</v>
      </c>
    </row>
    <row r="9" spans="3:26">
      <c r="C9" t="s">
        <v>37</v>
      </c>
      <c r="D9">
        <v>-2.44439601898193</v>
      </c>
      <c r="G9" t="s">
        <v>22</v>
      </c>
      <c r="H9">
        <f>H5-I5</f>
        <v>-1.5527706146240003</v>
      </c>
      <c r="K9" t="s">
        <v>37</v>
      </c>
      <c r="L9">
        <f>(L5-M5)</f>
        <v>-2.4500000000000011</v>
      </c>
      <c r="O9" t="s">
        <v>22</v>
      </c>
      <c r="P9">
        <f>(P5-Q5)</f>
        <v>-2.2699999999999996</v>
      </c>
      <c r="T9" t="s">
        <v>6</v>
      </c>
      <c r="U9" t="s">
        <v>28</v>
      </c>
      <c r="Y9" t="s">
        <v>6</v>
      </c>
    </row>
    <row r="10" spans="3:26">
      <c r="C10" t="s">
        <v>38</v>
      </c>
      <c r="D10">
        <v>-0.97422027587890603</v>
      </c>
      <c r="G10" t="s">
        <v>23</v>
      </c>
      <c r="H10">
        <f>H6-I6</f>
        <v>-0.16605567901369866</v>
      </c>
      <c r="K10" t="s">
        <v>38</v>
      </c>
      <c r="L10">
        <f>(L6-M6)</f>
        <v>-1.9599999999999991</v>
      </c>
      <c r="O10" t="s">
        <v>23</v>
      </c>
      <c r="P10">
        <f>(P6-Q6)</f>
        <v>-0.57999999999999829</v>
      </c>
      <c r="S10" t="s">
        <v>37</v>
      </c>
      <c r="T10">
        <f t="shared" ref="T10:T12" si="0">(T5-U5)</f>
        <v>-0.92999999999999794</v>
      </c>
      <c r="X10" t="s">
        <v>22</v>
      </c>
      <c r="Y10">
        <f t="shared" ref="Y10:Y12" si="1">(Y5-Z5)</f>
        <v>-3.1400000000000006</v>
      </c>
    </row>
    <row r="11" spans="3:26">
      <c r="S11" t="s">
        <v>38</v>
      </c>
      <c r="T11">
        <f t="shared" si="0"/>
        <v>-0.19999999999999929</v>
      </c>
      <c r="X11" t="s">
        <v>23</v>
      </c>
      <c r="Y11">
        <f t="shared" si="1"/>
        <v>-2.3500000000000014</v>
      </c>
    </row>
    <row r="12" spans="3:26">
      <c r="D12" t="s">
        <v>41</v>
      </c>
      <c r="H12" t="s">
        <v>41</v>
      </c>
      <c r="L12" t="s">
        <v>6</v>
      </c>
      <c r="P12" t="s">
        <v>6</v>
      </c>
      <c r="S12" t="s">
        <v>39</v>
      </c>
      <c r="T12">
        <f t="shared" si="0"/>
        <v>0.19999999999999929</v>
      </c>
      <c r="X12" t="s">
        <v>24</v>
      </c>
      <c r="Y12">
        <f t="shared" si="1"/>
        <v>-2.66</v>
      </c>
    </row>
    <row r="13" spans="3:26">
      <c r="C13" t="s">
        <v>38</v>
      </c>
      <c r="D13">
        <v>1.47017574310303</v>
      </c>
      <c r="G13" t="s">
        <v>23</v>
      </c>
      <c r="H13">
        <f>H10-H9</f>
        <v>1.3867149356103017</v>
      </c>
      <c r="K13" t="s">
        <v>37</v>
      </c>
      <c r="L13">
        <v>0</v>
      </c>
      <c r="O13" t="s">
        <v>22</v>
      </c>
      <c r="P13">
        <v>0</v>
      </c>
    </row>
    <row r="14" spans="3:26">
      <c r="K14" t="s">
        <v>38</v>
      </c>
      <c r="L14">
        <f>(L10-L9)</f>
        <v>0.49000000000000199</v>
      </c>
      <c r="O14" t="s">
        <v>23</v>
      </c>
      <c r="P14">
        <f>(P10-P9)</f>
        <v>1.6900000000000013</v>
      </c>
      <c r="T14" t="s">
        <v>6</v>
      </c>
      <c r="Y14" t="s">
        <v>6</v>
      </c>
    </row>
    <row r="15" spans="3:26">
      <c r="D15" t="s">
        <v>6</v>
      </c>
      <c r="H15" t="s">
        <v>6</v>
      </c>
      <c r="X15" t="s">
        <v>22</v>
      </c>
      <c r="Y15">
        <v>0</v>
      </c>
    </row>
    <row r="16" spans="3:26">
      <c r="C16" t="s">
        <v>37</v>
      </c>
      <c r="D16">
        <v>1</v>
      </c>
      <c r="G16" t="s">
        <v>22</v>
      </c>
      <c r="H16">
        <v>1</v>
      </c>
      <c r="L16" t="s">
        <v>6</v>
      </c>
      <c r="P16" t="s">
        <v>6</v>
      </c>
      <c r="T16">
        <f>(T11-T10)</f>
        <v>0.72999999999999865</v>
      </c>
      <c r="X16" t="s">
        <v>23</v>
      </c>
      <c r="Y16">
        <f>(Y11-Y10)</f>
        <v>0.78999999999999915</v>
      </c>
    </row>
    <row r="17" spans="3:25">
      <c r="C17" t="s">
        <v>38</v>
      </c>
      <c r="D17">
        <v>0.36093832819818999</v>
      </c>
      <c r="G17" t="s">
        <v>23</v>
      </c>
      <c r="H17">
        <f>POWER(2,-H13)</f>
        <v>0.38243462786719584</v>
      </c>
      <c r="K17" t="s">
        <v>37</v>
      </c>
      <c r="L17">
        <v>1</v>
      </c>
      <c r="O17" t="s">
        <v>22</v>
      </c>
      <c r="P17">
        <v>1</v>
      </c>
      <c r="T17">
        <f>(T12-T10)</f>
        <v>1.1299999999999972</v>
      </c>
      <c r="X17" t="s">
        <v>24</v>
      </c>
      <c r="Y17">
        <f>(Y12-Y10)</f>
        <v>0.48000000000000043</v>
      </c>
    </row>
    <row r="18" spans="3:25">
      <c r="K18" t="s">
        <v>38</v>
      </c>
      <c r="L18">
        <f>POWER(2,-L14)</f>
        <v>0.71202509779853496</v>
      </c>
      <c r="O18" t="s">
        <v>23</v>
      </c>
      <c r="P18">
        <f>POWER(2,-P14)</f>
        <v>0.30992692498474644</v>
      </c>
    </row>
    <row r="19" spans="3:25">
      <c r="Y19" t="s">
        <v>6</v>
      </c>
    </row>
    <row r="20" spans="3:25">
      <c r="C20" t="s">
        <v>42</v>
      </c>
      <c r="X20" t="s">
        <v>22</v>
      </c>
      <c r="Y20">
        <f t="shared" ref="Y20:Y22" si="2">POWER(2,-Y15)</f>
        <v>1</v>
      </c>
    </row>
    <row r="21" spans="3:25">
      <c r="C21" s="2"/>
      <c r="D21" s="2" t="s">
        <v>14</v>
      </c>
      <c r="E21" s="2" t="s">
        <v>15</v>
      </c>
      <c r="F21" s="2" t="s">
        <v>43</v>
      </c>
      <c r="G21" s="2" t="s">
        <v>35</v>
      </c>
      <c r="H21" s="2" t="s">
        <v>12</v>
      </c>
      <c r="X21" t="s">
        <v>23</v>
      </c>
      <c r="Y21">
        <f t="shared" si="2"/>
        <v>0.57834409195264413</v>
      </c>
    </row>
    <row r="22" spans="3:25">
      <c r="C22" s="2" t="s">
        <v>7</v>
      </c>
      <c r="D22" s="2">
        <v>1</v>
      </c>
      <c r="E22" s="2">
        <v>1</v>
      </c>
      <c r="F22" s="2">
        <v>1</v>
      </c>
      <c r="G22" s="2">
        <f>STDEV(D22:F22)</f>
        <v>0</v>
      </c>
      <c r="H22" s="2">
        <f>G22/2</f>
        <v>0</v>
      </c>
      <c r="X22" t="s">
        <v>24</v>
      </c>
      <c r="Y22">
        <f t="shared" si="2"/>
        <v>0.71697762400791354</v>
      </c>
    </row>
    <row r="23" spans="3:25">
      <c r="C23" s="2" t="s">
        <v>8</v>
      </c>
      <c r="D23" s="2">
        <v>0.36093832819818999</v>
      </c>
      <c r="E23" s="2">
        <v>0.602903913845381</v>
      </c>
      <c r="F23" s="2">
        <f>AVERAGE(D23:E23)</f>
        <v>0.48192112102178553</v>
      </c>
      <c r="G23" s="2">
        <f>STDEV(D23:F23)</f>
        <v>0.12098279282359529</v>
      </c>
      <c r="H23" s="2">
        <f>G23/2</f>
        <v>6.0491396411797647E-2</v>
      </c>
    </row>
    <row r="24" spans="3:25">
      <c r="C24" s="2" t="s">
        <v>9</v>
      </c>
      <c r="D24" s="2">
        <v>0.45691572511470102</v>
      </c>
      <c r="E24" s="2">
        <v>0.47594900000000001</v>
      </c>
      <c r="F24" s="2">
        <v>0.46643236255735099</v>
      </c>
      <c r="G24" s="2">
        <f>STDEV(D24:F24)</f>
        <v>9.5166374426494948E-3</v>
      </c>
      <c r="H24" s="2">
        <f>G24/2</f>
        <v>4.7583187213247474E-3</v>
      </c>
      <c r="K24" t="s">
        <v>44</v>
      </c>
      <c r="X24" t="s">
        <v>24</v>
      </c>
      <c r="Y24">
        <v>0.52123299999999995</v>
      </c>
    </row>
    <row r="25" spans="3:25">
      <c r="C25" s="2" t="s">
        <v>18</v>
      </c>
      <c r="D25" s="2">
        <v>0.678640967286399</v>
      </c>
      <c r="E25" s="2">
        <v>0.52586100000000002</v>
      </c>
      <c r="F25" s="2">
        <v>0.60225098364319996</v>
      </c>
      <c r="G25" s="2">
        <v>0.108031750897672</v>
      </c>
      <c r="H25" s="2">
        <v>5.4015875448835897E-2</v>
      </c>
      <c r="K25" s="2"/>
      <c r="L25" s="2" t="s">
        <v>14</v>
      </c>
      <c r="M25" s="2" t="s">
        <v>15</v>
      </c>
      <c r="N25" s="2" t="s">
        <v>16</v>
      </c>
      <c r="O25" s="2" t="s">
        <v>43</v>
      </c>
      <c r="P25" s="2" t="s">
        <v>35</v>
      </c>
      <c r="Q25" s="2" t="s">
        <v>12</v>
      </c>
      <c r="X25" t="s">
        <v>43</v>
      </c>
      <c r="Y25">
        <f>AVERAGE(Y22,Y24)</f>
        <v>0.61910531200395669</v>
      </c>
    </row>
    <row r="26" spans="3:25">
      <c r="C26" t="s">
        <v>45</v>
      </c>
      <c r="D26">
        <f>TTEST(D23:F23,D22:F22,2,1)</f>
        <v>1.7696421943473782E-2</v>
      </c>
      <c r="K26" s="2" t="s">
        <v>7</v>
      </c>
      <c r="L26" s="2">
        <v>1</v>
      </c>
      <c r="M26" s="2">
        <v>1</v>
      </c>
      <c r="N26" s="2">
        <v>1</v>
      </c>
      <c r="O26" s="2">
        <v>1</v>
      </c>
      <c r="P26" s="2">
        <f>STDEV(L26:N26)</f>
        <v>0</v>
      </c>
      <c r="Q26" s="2">
        <f>P26/2</f>
        <v>0</v>
      </c>
    </row>
    <row r="27" spans="3:25">
      <c r="K27" s="2" t="s">
        <v>8</v>
      </c>
      <c r="L27" s="2">
        <v>0.38243462786719601</v>
      </c>
      <c r="M27" s="2">
        <v>0.309926924984746</v>
      </c>
      <c r="N27" s="2">
        <v>0.57834409195264402</v>
      </c>
      <c r="O27" s="2">
        <f>AVERAGE(L27:N27)</f>
        <v>0.4235685482681954</v>
      </c>
      <c r="P27" s="2">
        <f>STDEV(L27:O27)</f>
        <v>0.11337531605669972</v>
      </c>
      <c r="Q27" s="2">
        <f>P27/2</f>
        <v>5.6687658028349859E-2</v>
      </c>
    </row>
    <row r="28" spans="3:25">
      <c r="C28" t="s">
        <v>46</v>
      </c>
      <c r="K28" s="2" t="s">
        <v>9</v>
      </c>
      <c r="L28" s="2">
        <v>0.71697762400791398</v>
      </c>
      <c r="M28" s="2">
        <v>0.52123299999999995</v>
      </c>
      <c r="N28" s="2"/>
      <c r="O28" s="2">
        <f>AVERAGE(L28:M28)</f>
        <v>0.61910531200395691</v>
      </c>
      <c r="P28" s="2">
        <f>STDEV(L28,M28,O28)</f>
        <v>9.7872312003957365E-2</v>
      </c>
      <c r="Q28" s="2">
        <f>P28/2</f>
        <v>4.8936156001978683E-2</v>
      </c>
    </row>
    <row r="29" spans="3:25">
      <c r="K29" s="2" t="s">
        <v>18</v>
      </c>
      <c r="L29" s="2">
        <v>0.41541268480833599</v>
      </c>
      <c r="M29" s="5">
        <v>1.0425977610710699</v>
      </c>
      <c r="N29" s="2"/>
      <c r="O29" s="5">
        <v>0.72900522293970305</v>
      </c>
      <c r="P29" s="5">
        <v>0.313592538131367</v>
      </c>
      <c r="Q29" s="5">
        <v>0.156796269065684</v>
      </c>
    </row>
    <row r="30" spans="3:25">
      <c r="C30" s="4"/>
      <c r="D30" s="4" t="s">
        <v>6</v>
      </c>
      <c r="E30" s="4"/>
      <c r="F30" s="4"/>
      <c r="G30" s="4"/>
      <c r="H30" s="4"/>
      <c r="I30" s="4" t="s">
        <v>47</v>
      </c>
      <c r="K30" t="s">
        <v>11</v>
      </c>
      <c r="L30">
        <f>TTEST(L27:O27,L26:O26,2,1)</f>
        <v>2.0266358164254357E-3</v>
      </c>
    </row>
    <row r="31" spans="3:25">
      <c r="C31" s="5"/>
      <c r="D31" s="5" t="s">
        <v>14</v>
      </c>
      <c r="E31" s="5" t="s">
        <v>15</v>
      </c>
      <c r="F31" s="5" t="s">
        <v>16</v>
      </c>
      <c r="G31" s="5" t="s">
        <v>29</v>
      </c>
      <c r="H31" s="5" t="s">
        <v>35</v>
      </c>
      <c r="I31" s="5" t="s">
        <v>34</v>
      </c>
    </row>
    <row r="32" spans="3:25">
      <c r="C32" s="2" t="s">
        <v>7</v>
      </c>
      <c r="D32" s="5">
        <v>1</v>
      </c>
      <c r="E32" s="5">
        <v>1</v>
      </c>
      <c r="F32" s="5">
        <v>1</v>
      </c>
      <c r="G32" s="5">
        <f t="shared" ref="G32:G34" si="3">AVERAGE(D32:F32)</f>
        <v>1</v>
      </c>
      <c r="H32" s="5">
        <f t="shared" ref="H32:H34" si="4">STDEV(D32:G32)</f>
        <v>0</v>
      </c>
      <c r="I32" s="5">
        <f t="shared" ref="I32:I34" si="5">H32/2</f>
        <v>0</v>
      </c>
    </row>
    <row r="33" spans="3:9">
      <c r="C33" s="2" t="s">
        <v>8</v>
      </c>
      <c r="D33" s="5">
        <v>0.36801916305943999</v>
      </c>
      <c r="E33" s="5">
        <v>0.41827495736641701</v>
      </c>
      <c r="F33" s="5">
        <v>0.51236735666392497</v>
      </c>
      <c r="G33" s="5">
        <f t="shared" si="3"/>
        <v>0.4328871590299273</v>
      </c>
      <c r="H33" s="5">
        <f t="shared" si="4"/>
        <v>5.9828853559191861E-2</v>
      </c>
      <c r="I33" s="5">
        <f t="shared" si="5"/>
        <v>2.991442677959593E-2</v>
      </c>
    </row>
    <row r="34" spans="3:9">
      <c r="C34" s="2" t="s">
        <v>9</v>
      </c>
      <c r="D34" s="5">
        <v>0.76263056512587002</v>
      </c>
      <c r="E34" s="5">
        <v>0.45961680808037902</v>
      </c>
      <c r="F34" s="5">
        <v>0.78069127351439205</v>
      </c>
      <c r="G34" s="5">
        <f t="shared" si="3"/>
        <v>0.66764621557354698</v>
      </c>
      <c r="H34" s="5">
        <f t="shared" si="4"/>
        <v>0.14728367884990476</v>
      </c>
      <c r="I34" s="5">
        <f t="shared" si="5"/>
        <v>7.3641839424952379E-2</v>
      </c>
    </row>
    <row r="35" spans="3:9">
      <c r="C35" s="2" t="s">
        <v>18</v>
      </c>
      <c r="D35" s="2">
        <v>0.75884265648457705</v>
      </c>
      <c r="E35" s="2">
        <v>0.63875152877296604</v>
      </c>
      <c r="F35" s="2"/>
      <c r="G35" s="2">
        <v>0.69879709262877199</v>
      </c>
      <c r="H35" s="2">
        <v>6.0045563855805499E-2</v>
      </c>
      <c r="I35" s="2">
        <v>3.0022781927902802E-2</v>
      </c>
    </row>
    <row r="36" spans="3:9">
      <c r="C36" s="5" t="s">
        <v>20</v>
      </c>
      <c r="D36" s="5">
        <f>TTEST(D33:G33,D32:G32,2,1)</f>
        <v>3.2045804992502009E-4</v>
      </c>
      <c r="E36" s="2"/>
      <c r="F36" s="2"/>
      <c r="G36" s="2"/>
      <c r="H36" s="2"/>
      <c r="I36" s="2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2:Y36"/>
  <sheetViews>
    <sheetView topLeftCell="B16" zoomScale="66" zoomScaleNormal="66" workbookViewId="0">
      <selection activeCell="V52" sqref="V52"/>
    </sheetView>
  </sheetViews>
  <sheetFormatPr defaultColWidth="8.7109375" defaultRowHeight="15"/>
  <cols>
    <col min="5" max="5" width="12.85546875"/>
    <col min="13" max="18" width="12.85546875"/>
    <col min="21" max="21" width="12.85546875"/>
    <col min="22" max="22" width="14"/>
  </cols>
  <sheetData>
    <row r="2" spans="4:25">
      <c r="E2" t="s">
        <v>5</v>
      </c>
    </row>
    <row r="3" spans="4:25">
      <c r="F3" t="s">
        <v>48</v>
      </c>
      <c r="U3" t="s">
        <v>5</v>
      </c>
      <c r="V3" t="s">
        <v>28</v>
      </c>
      <c r="X3" t="s">
        <v>5</v>
      </c>
      <c r="Y3" t="s">
        <v>28</v>
      </c>
    </row>
    <row r="4" spans="4:25">
      <c r="E4" t="s">
        <v>14</v>
      </c>
      <c r="H4" t="s">
        <v>15</v>
      </c>
      <c r="L4" t="s">
        <v>16</v>
      </c>
      <c r="T4" t="s">
        <v>22</v>
      </c>
      <c r="U4">
        <v>26.279697420000002</v>
      </c>
      <c r="V4">
        <v>17.017103200000001</v>
      </c>
      <c r="X4">
        <v>27.131664276123001</v>
      </c>
      <c r="Y4">
        <v>16.592594146728501</v>
      </c>
    </row>
    <row r="5" spans="4:25">
      <c r="F5" t="s">
        <v>28</v>
      </c>
      <c r="T5" t="s">
        <v>49</v>
      </c>
      <c r="U5">
        <v>28.15773201</v>
      </c>
      <c r="V5">
        <v>17.093307500000002</v>
      </c>
      <c r="X5">
        <v>28.8207302093506</v>
      </c>
      <c r="Y5">
        <v>17.424732208251999</v>
      </c>
    </row>
    <row r="6" spans="4:25">
      <c r="D6" t="s">
        <v>7</v>
      </c>
      <c r="E6">
        <v>27.596927642822301</v>
      </c>
      <c r="F6">
        <v>16.617040634155298</v>
      </c>
      <c r="G6">
        <f t="shared" ref="G6:G8" si="0">E6-F6</f>
        <v>10.979887008667003</v>
      </c>
      <c r="H6">
        <v>28.6524772644043</v>
      </c>
      <c r="I6">
        <v>16.740154266357401</v>
      </c>
      <c r="J6">
        <f t="shared" ref="J6:J8" si="1">H6-I6</f>
        <v>11.9123229980469</v>
      </c>
      <c r="L6">
        <v>27.131664276123001</v>
      </c>
      <c r="M6">
        <v>16.592594146728501</v>
      </c>
      <c r="N6">
        <f t="shared" ref="N6:N8" si="2">L6-M6</f>
        <v>10.539070129394499</v>
      </c>
      <c r="T6" t="s">
        <v>24</v>
      </c>
      <c r="U6">
        <v>26.21759415</v>
      </c>
      <c r="V6">
        <v>15.899770739999999</v>
      </c>
      <c r="X6">
        <v>25.952119827270501</v>
      </c>
      <c r="Y6">
        <v>15.781721115112299</v>
      </c>
    </row>
    <row r="7" spans="4:25">
      <c r="D7" t="s">
        <v>8</v>
      </c>
      <c r="E7">
        <v>26.291521072387699</v>
      </c>
      <c r="F7">
        <v>16.1992378234863</v>
      </c>
      <c r="G7">
        <f t="shared" si="0"/>
        <v>10.092283248901399</v>
      </c>
      <c r="H7">
        <v>29.876564025878899</v>
      </c>
      <c r="I7">
        <v>16.9524250030518</v>
      </c>
      <c r="J7">
        <f t="shared" si="1"/>
        <v>12.924139022827099</v>
      </c>
      <c r="L7">
        <v>28.8207302093506</v>
      </c>
      <c r="M7">
        <v>17.424732208251999</v>
      </c>
      <c r="N7">
        <f t="shared" si="2"/>
        <v>11.395998001098601</v>
      </c>
      <c r="U7" t="s">
        <v>21</v>
      </c>
      <c r="W7" t="s">
        <v>31</v>
      </c>
    </row>
    <row r="8" spans="4:25">
      <c r="D8" t="s">
        <v>9</v>
      </c>
      <c r="E8">
        <v>26.107505798339801</v>
      </c>
      <c r="F8">
        <v>16.594245910644499</v>
      </c>
      <c r="G8">
        <f t="shared" si="0"/>
        <v>9.5132598876953018</v>
      </c>
      <c r="H8">
        <v>27.218803405761701</v>
      </c>
      <c r="I8">
        <v>15.4838256835937</v>
      </c>
      <c r="J8">
        <f t="shared" si="1"/>
        <v>11.734977722168001</v>
      </c>
      <c r="L8">
        <v>26.4991528272705</v>
      </c>
      <c r="M8">
        <v>16.3287541151123</v>
      </c>
      <c r="N8">
        <f t="shared" si="2"/>
        <v>10.1703987121582</v>
      </c>
      <c r="T8" t="s">
        <v>22</v>
      </c>
      <c r="U8">
        <f t="shared" ref="U8:U10" si="3">U4-V4</f>
        <v>9.2625942200000004</v>
      </c>
      <c r="W8">
        <f t="shared" ref="W8:W10" si="4">X4-Y4</f>
        <v>10.539070129394499</v>
      </c>
    </row>
    <row r="9" spans="4:25">
      <c r="T9" t="s">
        <v>49</v>
      </c>
      <c r="U9">
        <f t="shared" si="3"/>
        <v>11.064424509999998</v>
      </c>
      <c r="W9">
        <f t="shared" si="4"/>
        <v>11.395998001098601</v>
      </c>
    </row>
    <row r="10" spans="4:25">
      <c r="L10" s="2" t="s">
        <v>50</v>
      </c>
      <c r="M10" s="1"/>
      <c r="N10" s="1" t="s">
        <v>17</v>
      </c>
      <c r="O10" s="1" t="s">
        <v>15</v>
      </c>
      <c r="P10" s="1" t="s">
        <v>29</v>
      </c>
      <c r="Q10" s="1" t="s">
        <v>30</v>
      </c>
      <c r="R10" s="1" t="s">
        <v>12</v>
      </c>
      <c r="T10" t="s">
        <v>24</v>
      </c>
      <c r="U10">
        <f t="shared" si="3"/>
        <v>10.317823410000001</v>
      </c>
      <c r="W10">
        <f t="shared" si="4"/>
        <v>10.170398712158201</v>
      </c>
    </row>
    <row r="11" spans="4:25">
      <c r="E11" t="s">
        <v>14</v>
      </c>
      <c r="F11" t="s">
        <v>15</v>
      </c>
      <c r="G11" t="s">
        <v>16</v>
      </c>
      <c r="L11" s="2" t="s">
        <v>7</v>
      </c>
      <c r="M11" s="3">
        <v>1</v>
      </c>
      <c r="N11" s="1">
        <v>1</v>
      </c>
      <c r="O11" s="1">
        <v>1</v>
      </c>
      <c r="P11" s="1">
        <v>1</v>
      </c>
      <c r="Q11" s="1"/>
      <c r="R11" s="1"/>
    </row>
    <row r="12" spans="4:25">
      <c r="D12" t="s">
        <v>7</v>
      </c>
      <c r="E12">
        <v>10.979887008666999</v>
      </c>
      <c r="F12">
        <v>11.9123229980469</v>
      </c>
      <c r="G12">
        <v>10.539070129394499</v>
      </c>
      <c r="H12">
        <f t="shared" ref="H12:J12" si="5">E13-E12</f>
        <v>-0.88760375976560013</v>
      </c>
      <c r="I12">
        <f t="shared" si="5"/>
        <v>1.0118160247802006</v>
      </c>
      <c r="J12">
        <f t="shared" si="5"/>
        <v>0.85692787170410156</v>
      </c>
      <c r="L12" s="2" t="s">
        <v>8</v>
      </c>
      <c r="M12" s="3">
        <f t="shared" ref="M12:O12" si="6">POWER(2,-H12)</f>
        <v>1.8501006509624487</v>
      </c>
      <c r="N12" s="1">
        <f t="shared" si="6"/>
        <v>0.49592160220441267</v>
      </c>
      <c r="O12" s="1">
        <f t="shared" si="6"/>
        <v>0.55212702677206005</v>
      </c>
      <c r="P12" s="1">
        <f>AVERAGE(M12:O12)</f>
        <v>0.96604975997964049</v>
      </c>
      <c r="Q12" s="1">
        <f>STDEV(N12:P12)</f>
        <v>0.25674616632970154</v>
      </c>
      <c r="R12" s="1">
        <f>Q12/2</f>
        <v>0.12837308316485077</v>
      </c>
      <c r="T12" t="s">
        <v>49</v>
      </c>
      <c r="U12">
        <f>U9-U8</f>
        <v>1.8018302899999981</v>
      </c>
      <c r="V12">
        <f>W9-W8</f>
        <v>0.85692787170410156</v>
      </c>
    </row>
    <row r="13" spans="4:25">
      <c r="D13" t="s">
        <v>8</v>
      </c>
      <c r="E13">
        <v>10.092283248901399</v>
      </c>
      <c r="F13">
        <v>12.9241390228271</v>
      </c>
      <c r="G13">
        <v>11.395998001098601</v>
      </c>
      <c r="H13">
        <f t="shared" ref="H13:J13" si="7">E14-E12</f>
        <v>-1.4666271209716886</v>
      </c>
      <c r="I13">
        <f t="shared" si="7"/>
        <v>-0.17734527587889914</v>
      </c>
      <c r="J13">
        <f t="shared" si="7"/>
        <v>-0.3686714172362997</v>
      </c>
      <c r="L13" s="2" t="s">
        <v>9</v>
      </c>
      <c r="M13" s="3">
        <f t="shared" ref="M13:O13" si="8">POWER(2,-H13)</f>
        <v>2.7637500017819465</v>
      </c>
      <c r="N13" s="1">
        <f t="shared" si="8"/>
        <v>1.1308011659953787</v>
      </c>
      <c r="O13" s="1">
        <f t="shared" si="8"/>
        <v>1.2911632463560678</v>
      </c>
      <c r="P13" s="1">
        <f>AVERAGE(M13:O13)</f>
        <v>1.7285714713777978</v>
      </c>
      <c r="Q13" s="1">
        <f>STDEV(M13:P13)</f>
        <v>0.73490359529291194</v>
      </c>
      <c r="R13" s="1">
        <f>Q13/2</f>
        <v>0.36745179764645597</v>
      </c>
      <c r="T13" t="s">
        <v>24</v>
      </c>
      <c r="U13">
        <f>U10-U8</f>
        <v>1.0552291900000004</v>
      </c>
      <c r="V13">
        <f>W10-W8</f>
        <v>-0.36867141723629793</v>
      </c>
    </row>
    <row r="14" spans="4:25">
      <c r="D14" t="s">
        <v>9</v>
      </c>
      <c r="E14">
        <v>9.5132598876953107</v>
      </c>
      <c r="F14">
        <v>11.734977722168001</v>
      </c>
      <c r="G14">
        <v>10.1703987121582</v>
      </c>
      <c r="L14" s="2" t="s">
        <v>18</v>
      </c>
      <c r="M14">
        <v>1.5023927684587199</v>
      </c>
      <c r="N14">
        <v>1.25</v>
      </c>
      <c r="O14" s="1"/>
      <c r="P14" s="1">
        <v>1.3761963842293601</v>
      </c>
      <c r="Q14" s="1">
        <f>STDEV(M14,N14,P14)</f>
        <v>0.12619638422935997</v>
      </c>
      <c r="R14" s="1">
        <f>Q14/2</f>
        <v>6.3098192114679985E-2</v>
      </c>
    </row>
    <row r="15" spans="4:25">
      <c r="L15" s="2"/>
      <c r="M15" s="1" t="s">
        <v>20</v>
      </c>
      <c r="N15" s="1">
        <f>TTEST(N12:P12,N11:P11,2,1)</f>
        <v>0.15692199894849823</v>
      </c>
      <c r="O15" s="2"/>
      <c r="P15" s="2"/>
      <c r="Q15" s="2"/>
      <c r="R15" s="2"/>
    </row>
    <row r="16" spans="4:25">
      <c r="D16" s="1"/>
      <c r="E16" s="1" t="s">
        <v>48</v>
      </c>
      <c r="F16" s="1" t="s">
        <v>51</v>
      </c>
      <c r="G16" s="1" t="s">
        <v>52</v>
      </c>
    </row>
    <row r="17" spans="4:25">
      <c r="D17" s="2" t="s">
        <v>7</v>
      </c>
      <c r="E17" s="1">
        <v>1</v>
      </c>
      <c r="F17" s="1">
        <v>1</v>
      </c>
      <c r="G17" s="1">
        <v>1</v>
      </c>
    </row>
    <row r="18" spans="4:25">
      <c r="D18" s="2" t="s">
        <v>8</v>
      </c>
      <c r="E18" s="1">
        <v>0.96604975997964304</v>
      </c>
      <c r="F18" s="1">
        <v>0.41946875975603698</v>
      </c>
      <c r="G18" s="1">
        <v>0.48413961062098498</v>
      </c>
      <c r="L18" s="1" t="s">
        <v>2</v>
      </c>
      <c r="M18" s="1"/>
      <c r="N18" s="1"/>
      <c r="O18" s="1" t="s">
        <v>32</v>
      </c>
      <c r="P18" s="1" t="s">
        <v>53</v>
      </c>
      <c r="Q18" s="1" t="s">
        <v>54</v>
      </c>
    </row>
    <row r="19" spans="4:25">
      <c r="D19" s="2" t="s">
        <v>9</v>
      </c>
      <c r="E19" s="1">
        <v>1.7285714713778</v>
      </c>
      <c r="F19" s="1">
        <v>0.88619200697355904</v>
      </c>
      <c r="G19" s="1">
        <v>0.55185003780820896</v>
      </c>
      <c r="L19" s="2" t="s">
        <v>22</v>
      </c>
      <c r="M19" s="1">
        <v>1</v>
      </c>
      <c r="N19" s="1">
        <v>1</v>
      </c>
      <c r="O19" s="1">
        <v>1</v>
      </c>
      <c r="P19" s="1"/>
      <c r="Q19" s="1"/>
    </row>
    <row r="20" spans="4:25">
      <c r="D20" s="1" t="s">
        <v>20</v>
      </c>
      <c r="E20" s="1">
        <v>0.15692199893127801</v>
      </c>
      <c r="F20" s="1">
        <v>1.6964234983806701E-2</v>
      </c>
      <c r="G20" s="1">
        <v>2.28470655723037E-4</v>
      </c>
      <c r="L20" s="2" t="s">
        <v>49</v>
      </c>
      <c r="M20" s="1">
        <f>POWER(2,-U12)</f>
        <v>0.2868104927400133</v>
      </c>
      <c r="N20" s="1">
        <f>POWER(2,-V12)</f>
        <v>0.55212702677206005</v>
      </c>
      <c r="O20" s="1">
        <f>AVERAGE(M20:N20)</f>
        <v>0.4194687597560367</v>
      </c>
      <c r="P20" s="1">
        <f>STDEV(M20:O20)</f>
        <v>0.13265826701602315</v>
      </c>
      <c r="Q20" s="1">
        <f>P20/2</f>
        <v>6.6329133508011576E-2</v>
      </c>
    </row>
    <row r="21" spans="4:25">
      <c r="L21" s="2" t="s">
        <v>24</v>
      </c>
      <c r="M21" s="1">
        <f>POWER(2,-U13)</f>
        <v>0.48122076759102428</v>
      </c>
      <c r="N21" s="1">
        <f>POWER(2,-V13)</f>
        <v>1.2911632463560663</v>
      </c>
      <c r="O21" s="1">
        <f>AVERAGE(M21:N21)</f>
        <v>0.88619200697354528</v>
      </c>
      <c r="P21" s="1">
        <f>STDEV(M21:O21)</f>
        <v>0.40497123938252089</v>
      </c>
      <c r="Q21" s="1">
        <f>P21/2</f>
        <v>0.20248561969126044</v>
      </c>
    </row>
    <row r="22" spans="4:25">
      <c r="L22" s="2" t="s">
        <v>18</v>
      </c>
      <c r="M22" s="2">
        <v>0.19414763613129199</v>
      </c>
      <c r="N22" s="1">
        <v>0.63477346081418196</v>
      </c>
      <c r="O22" s="1">
        <v>0.414460548472737</v>
      </c>
      <c r="P22" s="1">
        <v>0.22031291234144501</v>
      </c>
      <c r="Q22" s="1">
        <v>0.110156456170723</v>
      </c>
    </row>
    <row r="23" spans="4:25">
      <c r="L23" s="1" t="s">
        <v>20</v>
      </c>
      <c r="M23" s="1">
        <f>TTEST(M20:O20,M19:O19,2,1)</f>
        <v>1.6964234985306859E-2</v>
      </c>
      <c r="N23" s="2"/>
      <c r="O23" s="2"/>
      <c r="P23" s="2"/>
      <c r="Q23" s="2"/>
    </row>
    <row r="24" spans="4:25">
      <c r="L24" s="1"/>
    </row>
    <row r="25" spans="4:25">
      <c r="L25" s="1"/>
    </row>
    <row r="26" spans="4:25">
      <c r="Y26" t="s">
        <v>55</v>
      </c>
    </row>
    <row r="27" spans="4:25">
      <c r="L27" t="s">
        <v>19</v>
      </c>
    </row>
    <row r="29" spans="4:25">
      <c r="L29" s="4"/>
      <c r="M29" s="4" t="s">
        <v>5</v>
      </c>
      <c r="N29" s="4"/>
      <c r="O29" s="4"/>
      <c r="P29" s="4"/>
      <c r="Q29" s="4"/>
      <c r="R29" s="4"/>
    </row>
    <row r="30" spans="4:25">
      <c r="L30" s="4"/>
      <c r="M30" s="4"/>
      <c r="N30" s="4"/>
      <c r="O30" s="4"/>
      <c r="P30" s="4"/>
      <c r="Q30" s="4"/>
      <c r="R30" s="4" t="s">
        <v>56</v>
      </c>
    </row>
    <row r="31" spans="4:25">
      <c r="L31" s="5"/>
      <c r="M31" s="5" t="s">
        <v>14</v>
      </c>
      <c r="N31" s="5" t="s">
        <v>15</v>
      </c>
      <c r="O31" s="5" t="s">
        <v>16</v>
      </c>
      <c r="P31" s="5" t="s">
        <v>29</v>
      </c>
      <c r="Q31" s="5" t="s">
        <v>35</v>
      </c>
      <c r="R31" s="5" t="s">
        <v>12</v>
      </c>
    </row>
    <row r="32" spans="4:25">
      <c r="L32" s="2" t="s">
        <v>7</v>
      </c>
      <c r="M32" s="6">
        <v>1</v>
      </c>
      <c r="N32" s="5">
        <v>1</v>
      </c>
      <c r="O32" s="5">
        <v>1</v>
      </c>
      <c r="P32" s="5">
        <f t="shared" ref="P32:P34" si="9">AVERAGE(M32:O32)</f>
        <v>1</v>
      </c>
      <c r="Q32" s="5">
        <f t="shared" ref="Q32:Q34" si="10">STDEV(M32:P32)</f>
        <v>0</v>
      </c>
      <c r="R32" s="5">
        <f t="shared" ref="R32:R34" si="11">Q32/2</f>
        <v>0</v>
      </c>
    </row>
    <row r="33" spans="12:18">
      <c r="L33" s="2" t="s">
        <v>8</v>
      </c>
      <c r="M33" s="6">
        <v>0.55249897432085504</v>
      </c>
      <c r="N33" s="5">
        <v>0.44396169449713602</v>
      </c>
      <c r="O33" s="5">
        <v>0.455958163044965</v>
      </c>
      <c r="P33" s="5">
        <f t="shared" si="9"/>
        <v>0.48413961062098537</v>
      </c>
      <c r="Q33" s="5">
        <f t="shared" si="10"/>
        <v>4.85848451576762E-2</v>
      </c>
      <c r="R33" s="5">
        <f t="shared" si="11"/>
        <v>2.42924225788381E-2</v>
      </c>
    </row>
    <row r="34" spans="12:18">
      <c r="L34" s="2" t="s">
        <v>9</v>
      </c>
      <c r="M34" s="6">
        <v>0.62668897826671599</v>
      </c>
      <c r="N34" s="5">
        <v>0.46246920588912799</v>
      </c>
      <c r="O34" s="5">
        <v>0.56639192926878201</v>
      </c>
      <c r="P34" s="5">
        <f t="shared" si="9"/>
        <v>0.55185003780820863</v>
      </c>
      <c r="Q34" s="5">
        <f t="shared" si="10"/>
        <v>6.7826412580818701E-2</v>
      </c>
      <c r="R34" s="5">
        <f t="shared" si="11"/>
        <v>3.3913206290409351E-2</v>
      </c>
    </row>
    <row r="35" spans="12:18">
      <c r="L35" s="2" t="s">
        <v>18</v>
      </c>
      <c r="M35">
        <v>0.21220520147077701</v>
      </c>
      <c r="N35" s="5">
        <v>0.23225199999999999</v>
      </c>
      <c r="O35" s="5"/>
      <c r="P35" s="5">
        <v>0.222228600735388</v>
      </c>
      <c r="Q35" s="5">
        <v>1.00233992646115E-2</v>
      </c>
      <c r="R35" s="5">
        <v>5.0116996323057404E-3</v>
      </c>
    </row>
    <row r="36" spans="12:18">
      <c r="L36" s="5" t="s">
        <v>20</v>
      </c>
      <c r="M36" s="5">
        <f>TTEST(M33:P33,M32:P32,2,1)</f>
        <v>2.2847065574263227E-4</v>
      </c>
      <c r="N36" s="2"/>
      <c r="O36" s="2"/>
      <c r="P36" s="2"/>
      <c r="Q36" s="2"/>
      <c r="R36" s="2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created xsi:type="dcterms:W3CDTF">2006-09-16T00:00:00Z</dcterms:created>
  <dcterms:modified xsi:type="dcterms:W3CDTF">2022-10-01T07:33:01Z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138675CCB7C444E69BD9E03C1944932F</vt:lpwstr>
  </property>
  <property fmtid="{D5CDD505-2E9C-101B-9397-08002B2CF9AE}" pid="3" name="KSOProductBuildVer">
    <vt:lpwstr>1033-11.2.0.11341</vt:lpwstr>
  </property>
</Properties>
</file>